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6" windowHeight="7860" tabRatio="780"/>
  </bookViews>
  <sheets>
    <sheet name="汇总表" sheetId="4" r:id="rId1"/>
    <sheet name="固化清单" sheetId="3" r:id="rId2"/>
  </sheets>
  <definedNames>
    <definedName name="_xlnm.Print_Titles" localSheetId="1">固化清单!$1:$2</definedName>
  </definedNames>
  <calcPr calcId="124519"/>
</workbook>
</file>

<file path=xl/calcChain.xml><?xml version="1.0" encoding="utf-8"?>
<calcChain xmlns="http://schemas.openxmlformats.org/spreadsheetml/2006/main">
  <c r="I106" i="3"/>
  <c r="I103" s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3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C8" i="4"/>
  <c r="C7"/>
  <c r="C6"/>
  <c r="C5"/>
  <c r="I108" i="3" l="1"/>
  <c r="I4" s="1"/>
  <c r="H4" s="1"/>
  <c r="D5" i="4"/>
  <c r="I109" i="3"/>
  <c r="I5" s="1"/>
  <c r="H5" s="1"/>
  <c r="I110"/>
  <c r="I6" s="1"/>
  <c r="H6" s="1"/>
  <c r="I104"/>
  <c r="D6" i="4" s="1"/>
  <c r="I111" i="3"/>
  <c r="I112"/>
  <c r="I8" s="1"/>
  <c r="H8" s="1"/>
  <c r="I113"/>
  <c r="I9" s="1"/>
  <c r="H9" s="1"/>
  <c r="I114"/>
  <c r="I10" s="1"/>
  <c r="H10" s="1"/>
  <c r="I107"/>
  <c r="I3" s="1"/>
  <c r="H3" s="1"/>
  <c r="I105"/>
  <c r="D7" i="4" s="1"/>
  <c r="I116" i="3" l="1"/>
  <c r="I12" s="1"/>
  <c r="H12" s="1"/>
  <c r="I117"/>
  <c r="I13" s="1"/>
  <c r="H13" s="1"/>
  <c r="I118"/>
  <c r="I14" s="1"/>
  <c r="H14" s="1"/>
  <c r="I119"/>
  <c r="I7"/>
  <c r="H7" s="1"/>
  <c r="I120"/>
  <c r="I16" s="1"/>
  <c r="H16" s="1"/>
  <c r="I121"/>
  <c r="I17" s="1"/>
  <c r="H17" s="1"/>
  <c r="I122"/>
  <c r="I18" s="1"/>
  <c r="H18" s="1"/>
  <c r="I115"/>
  <c r="I11" s="1"/>
  <c r="H11" s="1"/>
  <c r="I127" l="1"/>
  <c r="I124"/>
  <c r="I20" s="1"/>
  <c r="H20" s="1"/>
  <c r="I125"/>
  <c r="I21" s="1"/>
  <c r="H21" s="1"/>
  <c r="I126"/>
  <c r="I22" s="1"/>
  <c r="H22" s="1"/>
  <c r="I129"/>
  <c r="I25" s="1"/>
  <c r="H25" s="1"/>
  <c r="I130"/>
  <c r="I26" s="1"/>
  <c r="H26" s="1"/>
  <c r="I15"/>
  <c r="H15" s="1"/>
  <c r="I123"/>
  <c r="I19" s="1"/>
  <c r="H19" s="1"/>
  <c r="I128"/>
  <c r="I24" s="1"/>
  <c r="H24" s="1"/>
  <c r="I23" l="1"/>
  <c r="H23" s="1"/>
  <c r="I134"/>
  <c r="I30" s="1"/>
  <c r="H30" s="1"/>
  <c r="I132"/>
  <c r="I28" s="1"/>
  <c r="H28" s="1"/>
  <c r="I138"/>
  <c r="I34" s="1"/>
  <c r="H34" s="1"/>
  <c r="I137"/>
  <c r="I33" s="1"/>
  <c r="H33" s="1"/>
  <c r="I131"/>
  <c r="I27" s="1"/>
  <c r="H27" s="1"/>
  <c r="I136"/>
  <c r="I32" s="1"/>
  <c r="H32" s="1"/>
  <c r="I135"/>
  <c r="I133"/>
  <c r="I29" s="1"/>
  <c r="H29" s="1"/>
  <c r="I142" l="1"/>
  <c r="I38" s="1"/>
  <c r="H38" s="1"/>
  <c r="I140"/>
  <c r="I36" s="1"/>
  <c r="H36" s="1"/>
  <c r="I31"/>
  <c r="H31" s="1"/>
  <c r="I146"/>
  <c r="I42" s="1"/>
  <c r="H42" s="1"/>
  <c r="I145"/>
  <c r="I41" s="1"/>
  <c r="H41" s="1"/>
  <c r="I139"/>
  <c r="I35" s="1"/>
  <c r="H35" s="1"/>
  <c r="I144"/>
  <c r="I40" s="1"/>
  <c r="H40" s="1"/>
  <c r="I143"/>
  <c r="I141"/>
  <c r="I37" s="1"/>
  <c r="H37" s="1"/>
  <c r="I148" l="1"/>
  <c r="I44" s="1"/>
  <c r="H44" s="1"/>
  <c r="I147"/>
  <c r="I43" s="1"/>
  <c r="H43" s="1"/>
  <c r="I39"/>
  <c r="H39" s="1"/>
  <c r="I151"/>
  <c r="I149"/>
  <c r="I45" s="1"/>
  <c r="H45" s="1"/>
  <c r="I153"/>
  <c r="I49" s="1"/>
  <c r="H49" s="1"/>
  <c r="I154"/>
  <c r="I50" s="1"/>
  <c r="H50" s="1"/>
  <c r="I152"/>
  <c r="I48" s="1"/>
  <c r="H48" s="1"/>
  <c r="I150"/>
  <c r="I46" s="1"/>
  <c r="H46" s="1"/>
  <c r="I155" l="1"/>
  <c r="I51" s="1"/>
  <c r="H51" s="1"/>
  <c r="I160"/>
  <c r="I56" s="1"/>
  <c r="H56" s="1"/>
  <c r="I159"/>
  <c r="I156"/>
  <c r="I52" s="1"/>
  <c r="H52" s="1"/>
  <c r="I47"/>
  <c r="H47" s="1"/>
  <c r="I158"/>
  <c r="I54" s="1"/>
  <c r="H54" s="1"/>
  <c r="I162"/>
  <c r="I58" s="1"/>
  <c r="H58" s="1"/>
  <c r="I161"/>
  <c r="I57" s="1"/>
  <c r="H57" s="1"/>
  <c r="I157"/>
  <c r="I53" s="1"/>
  <c r="H53" s="1"/>
  <c r="I163" l="1"/>
  <c r="I59" s="1"/>
  <c r="H59" s="1"/>
  <c r="I55"/>
  <c r="H55" s="1"/>
  <c r="I168"/>
  <c r="I64" s="1"/>
  <c r="H64" s="1"/>
  <c r="I167"/>
  <c r="I165"/>
  <c r="I61" s="1"/>
  <c r="H61" s="1"/>
  <c r="I170"/>
  <c r="I66" s="1"/>
  <c r="H66" s="1"/>
  <c r="I164"/>
  <c r="I60" s="1"/>
  <c r="H60" s="1"/>
  <c r="I166"/>
  <c r="I62" s="1"/>
  <c r="H62" s="1"/>
  <c r="I169"/>
  <c r="I65" s="1"/>
  <c r="H65" s="1"/>
  <c r="I63" l="1"/>
  <c r="H63" s="1"/>
  <c r="I174"/>
  <c r="I70" s="1"/>
  <c r="H70" s="1"/>
  <c r="I171"/>
  <c r="I67" s="1"/>
  <c r="H67" s="1"/>
  <c r="I178"/>
  <c r="I74" s="1"/>
  <c r="H74" s="1"/>
  <c r="I176"/>
  <c r="I72" s="1"/>
  <c r="H72" s="1"/>
  <c r="I177"/>
  <c r="I73" s="1"/>
  <c r="H73" s="1"/>
  <c r="I173"/>
  <c r="I69" s="1"/>
  <c r="H69" s="1"/>
  <c r="I172"/>
  <c r="I68" s="1"/>
  <c r="H68" s="1"/>
  <c r="I175"/>
  <c r="I179" l="1"/>
  <c r="I75" s="1"/>
  <c r="H75" s="1"/>
  <c r="I186"/>
  <c r="I82" s="1"/>
  <c r="H82" s="1"/>
  <c r="I71"/>
  <c r="H71" s="1"/>
  <c r="I181"/>
  <c r="I77" s="1"/>
  <c r="H77" s="1"/>
  <c r="I185"/>
  <c r="I81" s="1"/>
  <c r="H81" s="1"/>
  <c r="I182"/>
  <c r="I78" s="1"/>
  <c r="H78" s="1"/>
  <c r="I183"/>
  <c r="I180"/>
  <c r="I76" s="1"/>
  <c r="H76" s="1"/>
  <c r="I184"/>
  <c r="I80" s="1"/>
  <c r="H80" s="1"/>
  <c r="I188" l="1"/>
  <c r="I84" s="1"/>
  <c r="H84" s="1"/>
  <c r="I187"/>
  <c r="I83" s="1"/>
  <c r="H83" s="1"/>
  <c r="I79"/>
  <c r="H79" s="1"/>
  <c r="I194"/>
  <c r="I90" s="1"/>
  <c r="H90" s="1"/>
  <c r="I191"/>
  <c r="I192"/>
  <c r="I88" s="1"/>
  <c r="H88" s="1"/>
  <c r="I193"/>
  <c r="I89" s="1"/>
  <c r="H89" s="1"/>
  <c r="I190"/>
  <c r="I86" s="1"/>
  <c r="H86" s="1"/>
  <c r="I189"/>
  <c r="I85" s="1"/>
  <c r="H85" s="1"/>
  <c r="I196" l="1"/>
  <c r="I92" s="1"/>
  <c r="H92" s="1"/>
  <c r="I195"/>
  <c r="I91" s="1"/>
  <c r="H91" s="1"/>
  <c r="I87"/>
  <c r="H87" s="1"/>
  <c r="I201"/>
  <c r="I97" s="1"/>
  <c r="H97" s="1"/>
  <c r="I200"/>
  <c r="I96" s="1"/>
  <c r="H96" s="1"/>
  <c r="I198"/>
  <c r="I94" s="1"/>
  <c r="H94" s="1"/>
  <c r="I202"/>
  <c r="I98" s="1"/>
  <c r="H98" s="1"/>
  <c r="I197"/>
  <c r="I93" s="1"/>
  <c r="H93" s="1"/>
  <c r="I199"/>
  <c r="I206" l="1"/>
  <c r="I102" s="1"/>
  <c r="H102" s="1"/>
  <c r="I203"/>
  <c r="I99" s="1"/>
  <c r="H99" s="1"/>
  <c r="I95"/>
  <c r="H95" s="1"/>
  <c r="I210"/>
  <c r="I207"/>
  <c r="I209"/>
  <c r="I208"/>
  <c r="I205"/>
  <c r="I101" s="1"/>
  <c r="H101" s="1"/>
  <c r="I204"/>
  <c r="I100" s="1"/>
  <c r="H100" s="1"/>
  <c r="I212" l="1"/>
  <c r="I211"/>
  <c r="I214"/>
  <c r="I217"/>
  <c r="I215"/>
  <c r="I218"/>
  <c r="I216"/>
  <c r="I213"/>
  <c r="I220" l="1"/>
  <c r="I222"/>
  <c r="I219"/>
  <c r="I225"/>
  <c r="I224"/>
  <c r="I226"/>
  <c r="I223"/>
  <c r="I221"/>
</calcChain>
</file>

<file path=xl/sharedStrings.xml><?xml version="1.0" encoding="utf-8"?>
<sst xmlns="http://schemas.openxmlformats.org/spreadsheetml/2006/main" count="334" uniqueCount="222">
  <si>
    <t>南昌南管理中心东乡养护所2022年房建及配套设施维修完善工程（FJ3标）工程量清单汇总表</t>
  </si>
  <si>
    <t>序号</t>
  </si>
  <si>
    <t>项目名称</t>
  </si>
  <si>
    <t>限价（元）</t>
  </si>
  <si>
    <t>报价（元）</t>
  </si>
  <si>
    <t>土建费用</t>
  </si>
  <si>
    <t>安全生产费</t>
  </si>
  <si>
    <t>不可预见费</t>
  </si>
  <si>
    <t>合      计</t>
  </si>
  <si>
    <t>南昌南管理中心东乡养护所2022年房建及配套设施维修完善工程（FJ3标）工程量固化清单</t>
  </si>
  <si>
    <t>工程内容</t>
  </si>
  <si>
    <t>计量单位</t>
  </si>
  <si>
    <t>数量</t>
  </si>
  <si>
    <t>控制单价（元）</t>
  </si>
  <si>
    <t>控制合价（元）</t>
  </si>
  <si>
    <t>响应单价（元）</t>
  </si>
  <si>
    <t>响应合价（元）</t>
  </si>
  <si>
    <t>备注</t>
  </si>
  <si>
    <t>公共卫生间地砖拆除</t>
  </si>
  <si>
    <t>1.铲除旧地砖；2.清运</t>
  </si>
  <si>
    <t>㎡</t>
  </si>
  <si>
    <t>公共卫生间（6间）</t>
  </si>
  <si>
    <t>公共卫生间地面找平</t>
  </si>
  <si>
    <t>1.抹砂浆找平</t>
  </si>
  <si>
    <t>公共卫生间地面防水</t>
  </si>
  <si>
    <t>1.涂刷防水涂料两遍；2.待防水干燥后放水做48小时闭水试验</t>
  </si>
  <si>
    <t>公共卫生间安装地面砖</t>
  </si>
  <si>
    <t>1.铺贴地面防滑砖、勾缝</t>
  </si>
  <si>
    <t>公共卫生间更换洗脸盆
（陶瓷抛光盆）</t>
  </si>
  <si>
    <t>1.拆除；2.成品安装（含龙头、角阀、软管）</t>
  </si>
  <si>
    <t>个</t>
  </si>
  <si>
    <t>公共卫生间更换拖把池</t>
  </si>
  <si>
    <t>1.拆除；2.安装；3.拖把池</t>
  </si>
  <si>
    <t>公共卫生间更换卫生间门</t>
  </si>
  <si>
    <t>1.拆除；2.安装；3.铝合金玻璃门</t>
  </si>
  <si>
    <t>扇</t>
  </si>
  <si>
    <t>公共卫生间下水道包边</t>
  </si>
  <si>
    <t>1.清理；2.包边</t>
  </si>
  <si>
    <t>m</t>
  </si>
  <si>
    <t>公共卫生间更换标志牌</t>
  </si>
  <si>
    <t>1.制作；2.安装</t>
  </si>
  <si>
    <t>公共卫生间更换卫生间吊顶</t>
  </si>
  <si>
    <t>1.安装；2.成品集成吊顶铝扣板</t>
  </si>
  <si>
    <t>公共卫生间更换蹲便器</t>
  </si>
  <si>
    <t>1.拆除；2.安装蹲便器</t>
  </si>
  <si>
    <t>公共卫生间更换水箱</t>
  </si>
  <si>
    <t>1.拆除；2.安装水箱</t>
  </si>
  <si>
    <t>公共卫生间更换金属开关面板</t>
  </si>
  <si>
    <t>1.拆除；2.成品开关面板</t>
  </si>
  <si>
    <t>公共卫生间更换金属插座面板</t>
  </si>
  <si>
    <t>1.拆除；安装成品插座面板</t>
  </si>
  <si>
    <t>公共卫生间更换感应器小便池整体</t>
  </si>
  <si>
    <t>1.拆除；2.安装成品感应器小便池</t>
  </si>
  <si>
    <t>公共卫生间安装卫生纸巾盒</t>
  </si>
  <si>
    <t>1.安装成品纸巾盒</t>
  </si>
  <si>
    <t>公共卫生间安装置物架</t>
  </si>
  <si>
    <t>1.安装成品置物架</t>
  </si>
  <si>
    <t>公共卫生间安装挂钩</t>
  </si>
  <si>
    <t>1.安装成品挂钩</t>
  </si>
  <si>
    <t>卫生间拆除至毛坯</t>
  </si>
  <si>
    <t>1.拆除墙体瓷砖；2.拆除地面砖；3拆除集成吊顶；4.洗脸盆、花洒、镜子、蹲便器、水箱、地漏；5.卫生间门、热水器冷热水管；6.清运</t>
  </si>
  <si>
    <t>员工宿舍（11间）</t>
  </si>
  <si>
    <t>卫生间安装铝合金窗
（含纱窗）</t>
  </si>
  <si>
    <t>1.开凿墙体；2.制作铝合金窗；3.安装</t>
  </si>
  <si>
    <t>卫生间墙地面找平</t>
  </si>
  <si>
    <t>1.砂浆找平</t>
  </si>
  <si>
    <t>卫生间墙地面防水</t>
  </si>
  <si>
    <t>1.卫生间地面、墙面涂刷防水涂料两遍，做保护层；2.待防水干燥后放水做48小时闭水试验；3.墙面做≥150cm的防水卷边</t>
  </si>
  <si>
    <t>卫生间安装墙面砖</t>
  </si>
  <si>
    <t>1.墙面拉毛处理；2.铺贴墙面砖、勾缝</t>
  </si>
  <si>
    <t>卫生间安装地面防滑砖</t>
  </si>
  <si>
    <t>卫生间吊顶</t>
  </si>
  <si>
    <t>卫生间更换金属插座</t>
  </si>
  <si>
    <t>1.拆除；2.安装</t>
  </si>
  <si>
    <t>卫生间安装置物架</t>
  </si>
  <si>
    <t>1.安装；2.成品置物架</t>
  </si>
  <si>
    <t>套</t>
  </si>
  <si>
    <t>卫生间更换洗脸盆</t>
  </si>
  <si>
    <t>1.安装成品洗脸盆（含龙头、角阀、软管）</t>
  </si>
  <si>
    <t>卫生间更换镜子</t>
  </si>
  <si>
    <t>1.成品安装</t>
  </si>
  <si>
    <t>卫生间水管包边</t>
  </si>
  <si>
    <t>1.清理；2.包边；</t>
  </si>
  <si>
    <t>卫生间更换热水器冷热管</t>
  </si>
  <si>
    <t>1.热水器安装冷热管</t>
  </si>
  <si>
    <t>卫生间更换蹲便器</t>
  </si>
  <si>
    <t>1.安装蹲便器</t>
  </si>
  <si>
    <t>卫生间更换水箱</t>
  </si>
  <si>
    <t>1.安装水箱</t>
  </si>
  <si>
    <t>卫生间更换玻璃门(钢化玻璃)</t>
  </si>
  <si>
    <t>1.拆除；2.安装；3.玻璃门</t>
  </si>
  <si>
    <t>卫生间更换地漏</t>
  </si>
  <si>
    <t>1.拆除；2.安装；3.地漏</t>
  </si>
  <si>
    <t>卫生间更换花洒套装</t>
  </si>
  <si>
    <t>1.拆除；2.安装；3.花洒套装</t>
  </si>
  <si>
    <t>宿舍阳台更换晾衣杆</t>
  </si>
  <si>
    <t>1.安装成品晾衣杆</t>
  </si>
  <si>
    <t>根</t>
  </si>
  <si>
    <t>宿舍金刚砂门更换</t>
  </si>
  <si>
    <t>1.安装金刚砂门</t>
  </si>
  <si>
    <t>宿舍拖把池更换</t>
  </si>
  <si>
    <t>1.安装拖把池</t>
  </si>
  <si>
    <t>员工运动中心门牌</t>
  </si>
  <si>
    <t>1.制作；2.安装（5.8m*0.8m）</t>
  </si>
  <si>
    <t>员工运动中心</t>
  </si>
  <si>
    <t>安装屋顶彩钢瓦</t>
  </si>
  <si>
    <t>1.运输；2.安装；3.成品彩钢瓦(屋面)</t>
  </si>
  <si>
    <t>安装墙面彩钢瓦</t>
  </si>
  <si>
    <t>1.运输；2.安装；3.成品彩钢瓦（墙体）</t>
  </si>
  <si>
    <t>地坪漆</t>
  </si>
  <si>
    <t>1.除尘；2.混合胶；3.一底二面硅PU漆</t>
  </si>
  <si>
    <t>安装灯具</t>
  </si>
  <si>
    <t>1.安装；2.成品灯</t>
  </si>
  <si>
    <t>盏</t>
  </si>
  <si>
    <t>安装金属开关面板</t>
  </si>
  <si>
    <t>1.拆除；2.成品安装</t>
  </si>
  <si>
    <t>安装金属插座面板</t>
  </si>
  <si>
    <t>安装铝合金窗</t>
  </si>
  <si>
    <t>1.制作；2.安装；成品铝合金窗</t>
  </si>
  <si>
    <t>装饰画</t>
  </si>
  <si>
    <t>1.安装成品装饰画</t>
  </si>
  <si>
    <t>幅</t>
  </si>
  <si>
    <t>员工活动室门牌</t>
  </si>
  <si>
    <t>员工活动室</t>
  </si>
  <si>
    <t>吊顶</t>
  </si>
  <si>
    <t>1.安装集成吊顶铝扣板</t>
  </si>
  <si>
    <t>吊顶射灯</t>
  </si>
  <si>
    <t>1.安装成品吊顶射灯</t>
  </si>
  <si>
    <t>吸音墙贴</t>
  </si>
  <si>
    <t>1.安装吸音墙贴</t>
  </si>
  <si>
    <t>灯</t>
  </si>
  <si>
    <t>1.安装成品灯</t>
  </si>
  <si>
    <t>电表箱</t>
  </si>
  <si>
    <t>1.安装成品电表箱</t>
  </si>
  <si>
    <t>安装音箱架</t>
  </si>
  <si>
    <t>1.定制；2.安装</t>
  </si>
  <si>
    <t>付</t>
  </si>
  <si>
    <t>安装水晶球灯</t>
  </si>
  <si>
    <t>1.安装成品水晶魔球灯</t>
  </si>
  <si>
    <t>台</t>
  </si>
  <si>
    <t>安装投影机吊架</t>
  </si>
  <si>
    <t>1.安装成品投影机吊架</t>
  </si>
  <si>
    <t>安装设备机柜</t>
  </si>
  <si>
    <t>1.安装成品设备机柜</t>
  </si>
  <si>
    <t>内业资料室门牌</t>
  </si>
  <si>
    <t>资料室</t>
  </si>
  <si>
    <t>制度牌</t>
  </si>
  <si>
    <t>1.制作；2.安装（600*900双面亚克力）</t>
  </si>
  <si>
    <t>块</t>
  </si>
  <si>
    <t>人员、环境公示牌</t>
  </si>
  <si>
    <t>1.制作；2.安装（600*800双面亚克力）</t>
  </si>
  <si>
    <t>平顶吊顶</t>
  </si>
  <si>
    <t>会议室</t>
  </si>
  <si>
    <t>二级吊顶</t>
  </si>
  <si>
    <t>圆形吊顶</t>
  </si>
  <si>
    <t>直线形反光槽</t>
  </si>
  <si>
    <t>圆形反光槽</t>
  </si>
  <si>
    <t>软模天花</t>
  </si>
  <si>
    <t>墙面装饰基层</t>
  </si>
  <si>
    <t>墙面铝塑装饰</t>
  </si>
  <si>
    <t>墙面软模装饰基层</t>
  </si>
  <si>
    <t>墙面软模装饰</t>
  </si>
  <si>
    <t>踢脚线修补</t>
  </si>
  <si>
    <t>1.安装</t>
  </si>
  <si>
    <t>宣贯字</t>
  </si>
  <si>
    <t>墙面宣贯灯箱</t>
  </si>
  <si>
    <t>宣贯灯箱内LED灯</t>
  </si>
  <si>
    <t>LED屏维修</t>
  </si>
  <si>
    <t>1.维修</t>
  </si>
  <si>
    <t>地面木地板修补</t>
  </si>
  <si>
    <t>1.基层清理；2.木地板修复</t>
  </si>
  <si>
    <t>处</t>
  </si>
  <si>
    <t>安装电动投影幕布</t>
  </si>
  <si>
    <t>1.安装成品电动投影幕布</t>
  </si>
  <si>
    <t>安装筒灯</t>
  </si>
  <si>
    <t>1.安装成品筒灯</t>
  </si>
  <si>
    <t>安装灯管</t>
  </si>
  <si>
    <t>1.安装成品灯管</t>
  </si>
  <si>
    <t>安装灯带</t>
  </si>
  <si>
    <t>1.安装成品灯带</t>
  </si>
  <si>
    <t>安装开关面板</t>
  </si>
  <si>
    <t>1.安装成品开关面板</t>
  </si>
  <si>
    <t>1.安装成品灯具</t>
  </si>
  <si>
    <t>安装轨道（灯具）</t>
  </si>
  <si>
    <t>1.安装无边框嵌入式磁吸轨道灯</t>
  </si>
  <si>
    <t>更换厨房铝合金钢化玻璃窗更换</t>
  </si>
  <si>
    <t>1.拆除；2.安装；3.铝合金钢化玻璃窗</t>
  </si>
  <si>
    <t>厨房</t>
  </si>
  <si>
    <t>厨房污水疏通</t>
  </si>
  <si>
    <t>1.清理；2.运输</t>
  </si>
  <si>
    <t>项</t>
  </si>
  <si>
    <t>厨房污水翻修-现浇C20混凝土</t>
  </si>
  <si>
    <t>1.基层清理；2.配运料、浇筑；4.养生</t>
  </si>
  <si>
    <t>m³</t>
  </si>
  <si>
    <t>厨房污水翻修-110PVC管</t>
  </si>
  <si>
    <t>1.拆除；2.安装110PVC管</t>
  </si>
  <si>
    <t>米</t>
  </si>
  <si>
    <t>厨房污水翻修-盖板更换</t>
  </si>
  <si>
    <t>1.拆除旧盖板；2.安装</t>
  </si>
  <si>
    <t>厨房污水翻修-冷热水角阀</t>
  </si>
  <si>
    <t>1.冷热水角阀安装</t>
  </si>
  <si>
    <t>厨房污水翻修-冷热水软管</t>
  </si>
  <si>
    <t>1.冷热水软管安装</t>
  </si>
  <si>
    <t>厨房污水翻修-管道三通</t>
  </si>
  <si>
    <t>内墙粉刷</t>
  </si>
  <si>
    <t>1.清理基层；2.刮腻子2-3遍；3.涂刷乳胶漆2-3遍（含措施费等）</t>
  </si>
  <si>
    <t>更换值班室门牌</t>
  </si>
  <si>
    <t>1.拆除；2.安装（亚克力板）</t>
  </si>
  <si>
    <t>全站窗帘更换</t>
  </si>
  <si>
    <t>1.拆除；2.安装；</t>
  </si>
  <si>
    <t>入门文化展示区整体打造</t>
  </si>
  <si>
    <t>1.整体规划设计；2.制作；3.安装</t>
  </si>
  <si>
    <t>楼梯墙文化牌</t>
  </si>
  <si>
    <t>1.安装；2.制作；3.材料（PVC 覆亚克力膜）</t>
  </si>
  <si>
    <t>办公室钢化玻璃门隔断</t>
  </si>
  <si>
    <t>1.制作；2.安装（含挡风条、防窥膜等）</t>
  </si>
  <si>
    <t>入楼门禁系统更换</t>
  </si>
  <si>
    <t>1.拆除；2.安装；3.门禁系统</t>
  </si>
  <si>
    <t>微型消防站</t>
  </si>
  <si>
    <t>土建工程小计   人民币（元）</t>
  </si>
  <si>
    <t>元</t>
  </si>
  <si>
    <t>合计   人民币（元）</t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</si>
</sst>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;[Red]0.00"/>
    <numFmt numFmtId="178" formatCode="0.0%"/>
    <numFmt numFmtId="179" formatCode="0.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楷体_GB2312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3" applyFont="1" applyFill="1" applyAlignment="1">
      <alignment horizontal="center" vertical="center"/>
    </xf>
    <xf numFmtId="0" fontId="5" fillId="0" borderId="0" xfId="3" applyFont="1" applyFill="1" applyAlignment="1" applyProtection="1">
      <alignment horizontal="center" vertical="center"/>
      <protection locked="0"/>
    </xf>
    <xf numFmtId="0" fontId="5" fillId="0" borderId="0" xfId="3" applyFont="1" applyFill="1" applyAlignment="1" applyProtection="1">
      <alignment horizontal="left" vertical="center"/>
      <protection locked="0"/>
    </xf>
    <xf numFmtId="0" fontId="5" fillId="0" borderId="0" xfId="3" applyNumberFormat="1" applyFont="1" applyFill="1" applyAlignment="1" applyProtection="1">
      <alignment horizontal="center" vertical="center"/>
      <protection locked="0"/>
    </xf>
    <xf numFmtId="177" fontId="6" fillId="0" borderId="0" xfId="3" applyNumberFormat="1" applyFont="1" applyFill="1" applyAlignment="1" applyProtection="1">
      <alignment horizontal="center" vertical="center"/>
      <protection locked="0"/>
    </xf>
    <xf numFmtId="176" fontId="5" fillId="0" borderId="0" xfId="3" applyNumberFormat="1" applyFont="1" applyFill="1" applyAlignment="1" applyProtection="1">
      <alignment horizontal="center" vertical="center"/>
      <protection locked="0"/>
    </xf>
    <xf numFmtId="0" fontId="7" fillId="0" borderId="0" xfId="3" applyFont="1" applyFill="1" applyAlignment="1" applyProtection="1">
      <alignment horizontal="center" vertical="center" wrapText="1"/>
      <protection locked="0"/>
    </xf>
    <xf numFmtId="0" fontId="5" fillId="0" borderId="0" xfId="3" applyFont="1" applyFill="1" applyAlignment="1">
      <alignment horizontal="center" vertical="center"/>
    </xf>
    <xf numFmtId="0" fontId="9" fillId="0" borderId="1" xfId="3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177" fontId="1" fillId="0" borderId="1" xfId="3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20" fillId="0" borderId="8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left" vertical="center"/>
    </xf>
    <xf numFmtId="179" fontId="16" fillId="0" borderId="11" xfId="0" applyNumberFormat="1" applyFont="1" applyBorder="1" applyAlignment="1" applyProtection="1">
      <alignment horizontal="center" vertical="center"/>
      <protection locked="0"/>
    </xf>
    <xf numFmtId="179" fontId="5" fillId="0" borderId="0" xfId="3" applyNumberFormat="1" applyFont="1" applyFill="1" applyAlignment="1">
      <alignment horizontal="center" vertical="center"/>
    </xf>
    <xf numFmtId="179" fontId="1" fillId="0" borderId="0" xfId="3" applyNumberFormat="1" applyFont="1" applyFill="1" applyAlignment="1">
      <alignment horizontal="center" vertical="center"/>
    </xf>
    <xf numFmtId="179" fontId="2" fillId="0" borderId="0" xfId="3" applyNumberFormat="1" applyFont="1" applyFill="1" applyAlignment="1">
      <alignment horizontal="center" vertical="center"/>
    </xf>
    <xf numFmtId="179" fontId="3" fillId="0" borderId="0" xfId="0" applyNumberFormat="1" applyFont="1" applyFill="1">
      <alignment vertical="center"/>
    </xf>
    <xf numFmtId="179" fontId="4" fillId="0" borderId="0" xfId="3" applyNumberFormat="1" applyFont="1" applyFill="1" applyAlignment="1">
      <alignment horizontal="center" vertical="center"/>
    </xf>
    <xf numFmtId="179" fontId="5" fillId="0" borderId="0" xfId="3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79" fontId="3" fillId="0" borderId="9" xfId="0" applyNumberFormat="1" applyFont="1" applyBorder="1" applyAlignment="1" applyProtection="1">
      <alignment horizontal="center" vertical="center"/>
    </xf>
    <xf numFmtId="179" fontId="20" fillId="0" borderId="9" xfId="0" applyNumberFormat="1" applyFont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center" vertical="center" wrapText="1"/>
    </xf>
    <xf numFmtId="0" fontId="8" fillId="0" borderId="0" xfId="3" applyFont="1" applyFill="1" applyAlignment="1" applyProtection="1">
      <alignment horizontal="left" vertical="center" wrapText="1"/>
    </xf>
    <xf numFmtId="0" fontId="8" fillId="0" borderId="0" xfId="3" applyNumberFormat="1" applyFont="1" applyFill="1" applyAlignment="1" applyProtection="1">
      <alignment horizontal="center" vertical="center" wrapText="1"/>
    </xf>
    <xf numFmtId="177" fontId="8" fillId="0" borderId="0" xfId="3" applyNumberFormat="1" applyFont="1" applyFill="1" applyAlignment="1" applyProtection="1">
      <alignment horizontal="center" vertical="center" wrapText="1"/>
    </xf>
    <xf numFmtId="176" fontId="8" fillId="0" borderId="0" xfId="3" applyNumberFormat="1" applyFont="1" applyFill="1" applyAlignment="1" applyProtection="1">
      <alignment horizontal="center" vertical="center" wrapText="1"/>
    </xf>
    <xf numFmtId="0" fontId="12" fillId="0" borderId="0" xfId="3" applyFont="1" applyFill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177" fontId="1" fillId="0" borderId="1" xfId="3" applyNumberFormat="1" applyFont="1" applyFill="1" applyBorder="1" applyAlignment="1" applyProtection="1">
      <alignment horizontal="center" vertical="center" wrapText="1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3"/>
    <cellStyle name="常规 3 2" xfId="2"/>
    <cellStyle name="常规_2004年小修保养汇总" xfId="4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view="pageBreakPreview" zoomScale="110" workbookViewId="0">
      <selection activeCell="D8" sqref="D8"/>
    </sheetView>
  </sheetViews>
  <sheetFormatPr defaultColWidth="8.88671875" defaultRowHeight="14.4"/>
  <cols>
    <col min="1" max="1" width="11.5546875" style="39" customWidth="1"/>
    <col min="2" max="2" width="43.21875" customWidth="1"/>
    <col min="3" max="4" width="38.21875" style="39" customWidth="1"/>
    <col min="5" max="5" width="10.33203125"/>
    <col min="7" max="7" width="14" customWidth="1"/>
    <col min="9" max="9" width="10.33203125"/>
  </cols>
  <sheetData>
    <row r="1" spans="1:11" s="38" customFormat="1" ht="24" customHeight="1">
      <c r="A1" s="67"/>
      <c r="B1" s="68"/>
      <c r="C1" s="69"/>
      <c r="D1" s="69"/>
    </row>
    <row r="2" spans="1:11" s="38" customFormat="1" ht="48" customHeight="1">
      <c r="A2" s="70" t="s">
        <v>0</v>
      </c>
      <c r="B2" s="70"/>
      <c r="C2" s="70"/>
      <c r="D2" s="70"/>
    </row>
    <row r="3" spans="1:11" s="38" customFormat="1" ht="24" customHeight="1">
      <c r="A3" s="71"/>
      <c r="B3" s="71"/>
      <c r="C3" s="71"/>
      <c r="D3" s="71"/>
    </row>
    <row r="4" spans="1:11" s="38" customFormat="1" ht="34.049999999999997" customHeight="1">
      <c r="A4" s="72" t="s">
        <v>1</v>
      </c>
      <c r="B4" s="73" t="s">
        <v>2</v>
      </c>
      <c r="C4" s="73" t="s">
        <v>3</v>
      </c>
      <c r="D4" s="74" t="s">
        <v>4</v>
      </c>
      <c r="F4" s="40"/>
      <c r="G4" s="40"/>
      <c r="H4" s="40"/>
      <c r="I4" s="40"/>
      <c r="J4" s="40"/>
      <c r="K4" s="40"/>
    </row>
    <row r="5" spans="1:11" s="38" customFormat="1" ht="34.049999999999997" customHeight="1">
      <c r="A5" s="41">
        <v>1</v>
      </c>
      <c r="B5" s="42" t="s">
        <v>5</v>
      </c>
      <c r="C5" s="45">
        <f>固化清单!G103</f>
        <v>372601</v>
      </c>
      <c r="D5" s="75">
        <f>固化清单!I103</f>
        <v>0</v>
      </c>
      <c r="E5" s="43"/>
      <c r="F5" s="40"/>
      <c r="G5" s="40"/>
      <c r="H5" s="40"/>
      <c r="I5" s="40"/>
      <c r="J5" s="40"/>
      <c r="K5" s="40"/>
    </row>
    <row r="6" spans="1:11" s="38" customFormat="1" ht="34.049999999999997" customHeight="1">
      <c r="A6" s="44">
        <v>2</v>
      </c>
      <c r="B6" s="42" t="s">
        <v>6</v>
      </c>
      <c r="C6" s="45">
        <f>固化清单!G104</f>
        <v>5589</v>
      </c>
      <c r="D6" s="75">
        <f>固化清单!I104</f>
        <v>0</v>
      </c>
      <c r="E6" s="43"/>
      <c r="F6" s="40"/>
      <c r="G6" s="40"/>
      <c r="H6" s="40"/>
      <c r="I6" s="40"/>
      <c r="J6" s="50"/>
      <c r="K6" s="50"/>
    </row>
    <row r="7" spans="1:11" s="38" customFormat="1" ht="34.049999999999997" customHeight="1">
      <c r="A7" s="41">
        <v>3</v>
      </c>
      <c r="B7" s="42" t="s">
        <v>7</v>
      </c>
      <c r="C7" s="46">
        <f>固化清单!G105</f>
        <v>11178</v>
      </c>
      <c r="D7" s="76">
        <f>固化清单!I105</f>
        <v>0</v>
      </c>
      <c r="F7" s="40"/>
      <c r="G7" s="40"/>
      <c r="H7" s="40"/>
      <c r="I7" s="40"/>
      <c r="J7" s="40"/>
      <c r="K7" s="40"/>
    </row>
    <row r="8" spans="1:11" s="38" customFormat="1" ht="34.049999999999997" customHeight="1">
      <c r="A8" s="47">
        <v>4</v>
      </c>
      <c r="B8" s="48" t="s">
        <v>8</v>
      </c>
      <c r="C8" s="49">
        <f>C5+C6+C7</f>
        <v>389368</v>
      </c>
      <c r="D8" s="60"/>
      <c r="F8" s="40"/>
      <c r="G8" s="40"/>
      <c r="H8" s="40"/>
      <c r="I8" s="40"/>
      <c r="J8" s="40"/>
      <c r="K8" s="40"/>
    </row>
  </sheetData>
  <sheetProtection password="E51C" sheet="1" objects="1" scenarios="1" formatCells="0" formatColumns="0" formatRows="0" insertColumns="0" insertRows="0" insertHyperlinks="0" deleteColumns="0" deleteRows="0" sort="0" autoFilter="0" pivotTables="0"/>
  <mergeCells count="1">
    <mergeCell ref="A2:D2"/>
  </mergeCells>
  <phoneticPr fontId="24" type="noConversion"/>
  <printOptions horizontalCentered="1"/>
  <pageMargins left="0.47222222222222199" right="0.39305555555555599" top="0.51180555555555596" bottom="0.43263888888888902" header="0.23611111111111099" footer="0.2361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6"/>
  <sheetViews>
    <sheetView view="pageBreakPreview" zoomScale="85" zoomScaleSheetLayoutView="85" workbookViewId="0">
      <pane ySplit="2" topLeftCell="A94" activePane="bottomLeft" state="frozen"/>
      <selection pane="bottomLeft" activeCell="M101" sqref="M101"/>
    </sheetView>
  </sheetViews>
  <sheetFormatPr defaultColWidth="14.33203125" defaultRowHeight="14.4"/>
  <cols>
    <col min="1" max="1" width="6" style="5" customWidth="1"/>
    <col min="2" max="2" width="19.77734375" style="5" customWidth="1"/>
    <col min="3" max="3" width="32.88671875" style="6" customWidth="1"/>
    <col min="4" max="4" width="6.44140625" style="5" customWidth="1"/>
    <col min="5" max="5" width="8" style="7" customWidth="1"/>
    <col min="6" max="6" width="11.88671875" style="8" customWidth="1"/>
    <col min="7" max="9" width="11.88671875" style="9" customWidth="1"/>
    <col min="10" max="10" width="11.21875" style="10" customWidth="1"/>
    <col min="11" max="11" width="9" style="61" hidden="1" customWidth="1"/>
    <col min="12" max="252" width="9" style="11" customWidth="1"/>
    <col min="253" max="253" width="5" style="11" customWidth="1"/>
    <col min="254" max="254" width="10.44140625" style="11" customWidth="1"/>
    <col min="255" max="16384" width="14.33203125" style="11"/>
  </cols>
  <sheetData>
    <row r="1" spans="1:11" ht="30" customHeight="1">
      <c r="A1" s="77" t="s">
        <v>9</v>
      </c>
      <c r="B1" s="77"/>
      <c r="C1" s="78"/>
      <c r="D1" s="77"/>
      <c r="E1" s="79"/>
      <c r="F1" s="80"/>
      <c r="G1" s="81"/>
      <c r="H1" s="81"/>
      <c r="I1" s="81"/>
      <c r="J1" s="82"/>
    </row>
    <row r="2" spans="1:11" s="1" customFormat="1" ht="28.05" customHeight="1">
      <c r="A2" s="83" t="s">
        <v>1</v>
      </c>
      <c r="B2" s="83" t="s">
        <v>2</v>
      </c>
      <c r="C2" s="83" t="s">
        <v>10</v>
      </c>
      <c r="D2" s="83" t="s">
        <v>11</v>
      </c>
      <c r="E2" s="84" t="s">
        <v>12</v>
      </c>
      <c r="F2" s="85" t="s">
        <v>13</v>
      </c>
      <c r="G2" s="86" t="s">
        <v>14</v>
      </c>
      <c r="H2" s="87" t="s">
        <v>15</v>
      </c>
      <c r="I2" s="88" t="s">
        <v>16</v>
      </c>
      <c r="J2" s="89" t="s">
        <v>17</v>
      </c>
      <c r="K2" s="62"/>
    </row>
    <row r="3" spans="1:11" s="2" customFormat="1" ht="24" customHeight="1">
      <c r="A3" s="12">
        <v>1</v>
      </c>
      <c r="B3" s="13" t="s">
        <v>18</v>
      </c>
      <c r="C3" s="14" t="s">
        <v>19</v>
      </c>
      <c r="D3" s="13" t="s">
        <v>20</v>
      </c>
      <c r="E3" s="15">
        <v>76.599999999999994</v>
      </c>
      <c r="F3" s="16">
        <v>9.8000000000000007</v>
      </c>
      <c r="G3" s="17">
        <f t="shared" ref="G3:G61" si="0">ROUND(F3*E3,0)</f>
        <v>751</v>
      </c>
      <c r="H3" s="90">
        <f>I3/E3</f>
        <v>0</v>
      </c>
      <c r="I3" s="90">
        <f>I107*K3/G107</f>
        <v>0</v>
      </c>
      <c r="J3" s="91" t="s">
        <v>21</v>
      </c>
      <c r="K3" s="63">
        <f>E3*F3</f>
        <v>750.68</v>
      </c>
    </row>
    <row r="4" spans="1:11" s="2" customFormat="1" ht="24" customHeight="1">
      <c r="A4" s="12">
        <v>2</v>
      </c>
      <c r="B4" s="13" t="s">
        <v>22</v>
      </c>
      <c r="C4" s="18" t="s">
        <v>23</v>
      </c>
      <c r="D4" s="13" t="s">
        <v>20</v>
      </c>
      <c r="E4" s="15">
        <v>76.599999999999994</v>
      </c>
      <c r="F4" s="16">
        <v>39.200000000000003</v>
      </c>
      <c r="G4" s="17">
        <f t="shared" si="0"/>
        <v>3003</v>
      </c>
      <c r="H4" s="90">
        <f t="shared" ref="H4:H67" si="1">I4/E4</f>
        <v>0</v>
      </c>
      <c r="I4" s="90">
        <f t="shared" ref="I4:I67" si="2">I108*K4/G108</f>
        <v>0</v>
      </c>
      <c r="J4" s="91"/>
      <c r="K4" s="63">
        <f t="shared" ref="K4:K67" si="3">E4*F4</f>
        <v>3002.72</v>
      </c>
    </row>
    <row r="5" spans="1:11" s="2" customFormat="1" ht="24" customHeight="1">
      <c r="A5" s="12">
        <v>3</v>
      </c>
      <c r="B5" s="13" t="s">
        <v>24</v>
      </c>
      <c r="C5" s="18" t="s">
        <v>25</v>
      </c>
      <c r="D5" s="13" t="s">
        <v>20</v>
      </c>
      <c r="E5" s="15">
        <v>76.599999999999994</v>
      </c>
      <c r="F5" s="16">
        <v>39.200000000000003</v>
      </c>
      <c r="G5" s="17">
        <f t="shared" si="0"/>
        <v>3003</v>
      </c>
      <c r="H5" s="90">
        <f t="shared" si="1"/>
        <v>0</v>
      </c>
      <c r="I5" s="90">
        <f t="shared" si="2"/>
        <v>0</v>
      </c>
      <c r="J5" s="91"/>
      <c r="K5" s="63">
        <f t="shared" si="3"/>
        <v>3002.72</v>
      </c>
    </row>
    <row r="6" spans="1:11" s="2" customFormat="1" ht="24" customHeight="1">
      <c r="A6" s="12">
        <v>4</v>
      </c>
      <c r="B6" s="13" t="s">
        <v>26</v>
      </c>
      <c r="C6" s="18" t="s">
        <v>27</v>
      </c>
      <c r="D6" s="13" t="s">
        <v>20</v>
      </c>
      <c r="E6" s="15">
        <v>76.599999999999994</v>
      </c>
      <c r="F6" s="16">
        <v>127.4</v>
      </c>
      <c r="G6" s="17">
        <f t="shared" si="0"/>
        <v>9759</v>
      </c>
      <c r="H6" s="90">
        <f t="shared" si="1"/>
        <v>0</v>
      </c>
      <c r="I6" s="90">
        <f t="shared" si="2"/>
        <v>0</v>
      </c>
      <c r="J6" s="91"/>
      <c r="K6" s="63">
        <f t="shared" si="3"/>
        <v>9758.84</v>
      </c>
    </row>
    <row r="7" spans="1:11" s="2" customFormat="1" ht="24" customHeight="1">
      <c r="A7" s="12">
        <v>5</v>
      </c>
      <c r="B7" s="13" t="s">
        <v>28</v>
      </c>
      <c r="C7" s="18" t="s">
        <v>29</v>
      </c>
      <c r="D7" s="13" t="s">
        <v>30</v>
      </c>
      <c r="E7" s="15">
        <v>6</v>
      </c>
      <c r="F7" s="16">
        <v>1176</v>
      </c>
      <c r="G7" s="17">
        <f t="shared" si="0"/>
        <v>7056</v>
      </c>
      <c r="H7" s="90">
        <f t="shared" si="1"/>
        <v>0</v>
      </c>
      <c r="I7" s="90">
        <f t="shared" si="2"/>
        <v>0</v>
      </c>
      <c r="J7" s="91"/>
      <c r="K7" s="63">
        <f t="shared" si="3"/>
        <v>7056</v>
      </c>
    </row>
    <row r="8" spans="1:11" s="2" customFormat="1" ht="24" customHeight="1">
      <c r="A8" s="12">
        <v>6</v>
      </c>
      <c r="B8" s="13" t="s">
        <v>31</v>
      </c>
      <c r="C8" s="18" t="s">
        <v>32</v>
      </c>
      <c r="D8" s="13" t="s">
        <v>30</v>
      </c>
      <c r="E8" s="15">
        <v>3</v>
      </c>
      <c r="F8" s="16">
        <v>588</v>
      </c>
      <c r="G8" s="17">
        <f t="shared" si="0"/>
        <v>1764</v>
      </c>
      <c r="H8" s="90">
        <f t="shared" si="1"/>
        <v>0</v>
      </c>
      <c r="I8" s="90">
        <f t="shared" si="2"/>
        <v>0</v>
      </c>
      <c r="J8" s="91"/>
      <c r="K8" s="63">
        <f t="shared" si="3"/>
        <v>1764</v>
      </c>
    </row>
    <row r="9" spans="1:11" s="2" customFormat="1" ht="24" customHeight="1">
      <c r="A9" s="12">
        <v>7</v>
      </c>
      <c r="B9" s="13" t="s">
        <v>33</v>
      </c>
      <c r="C9" s="18" t="s">
        <v>34</v>
      </c>
      <c r="D9" s="13" t="s">
        <v>35</v>
      </c>
      <c r="E9" s="15">
        <v>6</v>
      </c>
      <c r="F9" s="16">
        <v>637</v>
      </c>
      <c r="G9" s="17">
        <f t="shared" si="0"/>
        <v>3822</v>
      </c>
      <c r="H9" s="90">
        <f t="shared" si="1"/>
        <v>0</v>
      </c>
      <c r="I9" s="90">
        <f t="shared" si="2"/>
        <v>0</v>
      </c>
      <c r="J9" s="91"/>
      <c r="K9" s="63">
        <f t="shared" si="3"/>
        <v>3822</v>
      </c>
    </row>
    <row r="10" spans="1:11" s="2" customFormat="1" ht="24" customHeight="1">
      <c r="A10" s="12">
        <v>8</v>
      </c>
      <c r="B10" s="13" t="s">
        <v>36</v>
      </c>
      <c r="C10" s="18" t="s">
        <v>37</v>
      </c>
      <c r="D10" s="13" t="s">
        <v>38</v>
      </c>
      <c r="E10" s="15">
        <v>10.5</v>
      </c>
      <c r="F10" s="16">
        <v>98</v>
      </c>
      <c r="G10" s="17">
        <f t="shared" si="0"/>
        <v>1029</v>
      </c>
      <c r="H10" s="90">
        <f t="shared" si="1"/>
        <v>0</v>
      </c>
      <c r="I10" s="90">
        <f t="shared" si="2"/>
        <v>0</v>
      </c>
      <c r="J10" s="91"/>
      <c r="K10" s="63">
        <f t="shared" si="3"/>
        <v>1029</v>
      </c>
    </row>
    <row r="11" spans="1:11" s="2" customFormat="1" ht="24" customHeight="1">
      <c r="A11" s="12">
        <v>9</v>
      </c>
      <c r="B11" s="13" t="s">
        <v>39</v>
      </c>
      <c r="C11" s="18" t="s">
        <v>40</v>
      </c>
      <c r="D11" s="13" t="s">
        <v>30</v>
      </c>
      <c r="E11" s="15">
        <v>9</v>
      </c>
      <c r="F11" s="16">
        <v>14.7</v>
      </c>
      <c r="G11" s="17">
        <f t="shared" si="0"/>
        <v>132</v>
      </c>
      <c r="H11" s="90">
        <f t="shared" si="1"/>
        <v>0</v>
      </c>
      <c r="I11" s="90">
        <f t="shared" si="2"/>
        <v>0</v>
      </c>
      <c r="J11" s="91"/>
      <c r="K11" s="63">
        <f t="shared" si="3"/>
        <v>132.29999999999998</v>
      </c>
    </row>
    <row r="12" spans="1:11" s="2" customFormat="1" ht="24" customHeight="1">
      <c r="A12" s="12">
        <v>10</v>
      </c>
      <c r="B12" s="13" t="s">
        <v>41</v>
      </c>
      <c r="C12" s="18" t="s">
        <v>42</v>
      </c>
      <c r="D12" s="13" t="s">
        <v>20</v>
      </c>
      <c r="E12" s="19">
        <v>76.599999999999994</v>
      </c>
      <c r="F12" s="16">
        <v>127.4</v>
      </c>
      <c r="G12" s="17">
        <f t="shared" si="0"/>
        <v>9759</v>
      </c>
      <c r="H12" s="90">
        <f t="shared" si="1"/>
        <v>0</v>
      </c>
      <c r="I12" s="90">
        <f t="shared" si="2"/>
        <v>0</v>
      </c>
      <c r="J12" s="91"/>
      <c r="K12" s="63">
        <f t="shared" si="3"/>
        <v>9758.84</v>
      </c>
    </row>
    <row r="13" spans="1:11" s="2" customFormat="1" ht="24" customHeight="1">
      <c r="A13" s="12">
        <v>11</v>
      </c>
      <c r="B13" s="13" t="s">
        <v>43</v>
      </c>
      <c r="C13" s="18" t="s">
        <v>44</v>
      </c>
      <c r="D13" s="13" t="s">
        <v>30</v>
      </c>
      <c r="E13" s="15">
        <v>12</v>
      </c>
      <c r="F13" s="16">
        <v>343</v>
      </c>
      <c r="G13" s="17">
        <f t="shared" si="0"/>
        <v>4116</v>
      </c>
      <c r="H13" s="90">
        <f t="shared" si="1"/>
        <v>0</v>
      </c>
      <c r="I13" s="90">
        <f t="shared" si="2"/>
        <v>0</v>
      </c>
      <c r="J13" s="91"/>
      <c r="K13" s="63">
        <f t="shared" si="3"/>
        <v>4116</v>
      </c>
    </row>
    <row r="14" spans="1:11" s="2" customFormat="1" ht="24" customHeight="1">
      <c r="A14" s="12">
        <v>12</v>
      </c>
      <c r="B14" s="13" t="s">
        <v>45</v>
      </c>
      <c r="C14" s="18" t="s">
        <v>46</v>
      </c>
      <c r="D14" s="13" t="s">
        <v>30</v>
      </c>
      <c r="E14" s="15">
        <v>12</v>
      </c>
      <c r="F14" s="16">
        <v>98</v>
      </c>
      <c r="G14" s="17">
        <f t="shared" si="0"/>
        <v>1176</v>
      </c>
      <c r="H14" s="90">
        <f t="shared" si="1"/>
        <v>0</v>
      </c>
      <c r="I14" s="90">
        <f t="shared" si="2"/>
        <v>0</v>
      </c>
      <c r="J14" s="91"/>
      <c r="K14" s="63">
        <f t="shared" si="3"/>
        <v>1176</v>
      </c>
    </row>
    <row r="15" spans="1:11" s="2" customFormat="1" ht="24" customHeight="1">
      <c r="A15" s="12">
        <v>13</v>
      </c>
      <c r="B15" s="13" t="s">
        <v>47</v>
      </c>
      <c r="C15" s="18" t="s">
        <v>48</v>
      </c>
      <c r="D15" s="13" t="s">
        <v>30</v>
      </c>
      <c r="E15" s="15">
        <v>9</v>
      </c>
      <c r="F15" s="16">
        <v>34.299999999999997</v>
      </c>
      <c r="G15" s="17">
        <f t="shared" si="0"/>
        <v>309</v>
      </c>
      <c r="H15" s="90">
        <f t="shared" si="1"/>
        <v>0</v>
      </c>
      <c r="I15" s="90">
        <f t="shared" si="2"/>
        <v>0</v>
      </c>
      <c r="J15" s="91"/>
      <c r="K15" s="63">
        <f t="shared" si="3"/>
        <v>308.7</v>
      </c>
    </row>
    <row r="16" spans="1:11" s="2" customFormat="1" ht="24" customHeight="1">
      <c r="A16" s="12">
        <v>14</v>
      </c>
      <c r="B16" s="13" t="s">
        <v>49</v>
      </c>
      <c r="C16" s="18" t="s">
        <v>50</v>
      </c>
      <c r="D16" s="13" t="s">
        <v>30</v>
      </c>
      <c r="E16" s="15">
        <v>9</v>
      </c>
      <c r="F16" s="16">
        <v>58.8</v>
      </c>
      <c r="G16" s="17">
        <f t="shared" si="0"/>
        <v>529</v>
      </c>
      <c r="H16" s="90">
        <f t="shared" si="1"/>
        <v>0</v>
      </c>
      <c r="I16" s="90">
        <f t="shared" si="2"/>
        <v>0</v>
      </c>
      <c r="J16" s="91"/>
      <c r="K16" s="63">
        <f t="shared" si="3"/>
        <v>529.19999999999993</v>
      </c>
    </row>
    <row r="17" spans="1:11" s="2" customFormat="1" ht="24" customHeight="1">
      <c r="A17" s="12">
        <v>15</v>
      </c>
      <c r="B17" s="13" t="s">
        <v>51</v>
      </c>
      <c r="C17" s="18" t="s">
        <v>52</v>
      </c>
      <c r="D17" s="13" t="s">
        <v>30</v>
      </c>
      <c r="E17" s="15">
        <v>12</v>
      </c>
      <c r="F17" s="16">
        <v>784</v>
      </c>
      <c r="G17" s="17">
        <f t="shared" si="0"/>
        <v>9408</v>
      </c>
      <c r="H17" s="90">
        <f t="shared" si="1"/>
        <v>0</v>
      </c>
      <c r="I17" s="90">
        <f t="shared" si="2"/>
        <v>0</v>
      </c>
      <c r="J17" s="91"/>
      <c r="K17" s="63">
        <f t="shared" si="3"/>
        <v>9408</v>
      </c>
    </row>
    <row r="18" spans="1:11" s="2" customFormat="1" ht="24" customHeight="1">
      <c r="A18" s="12">
        <v>16</v>
      </c>
      <c r="B18" s="13" t="s">
        <v>53</v>
      </c>
      <c r="C18" s="18" t="s">
        <v>54</v>
      </c>
      <c r="D18" s="13" t="s">
        <v>30</v>
      </c>
      <c r="E18" s="15">
        <v>12</v>
      </c>
      <c r="F18" s="16">
        <v>34.299999999999997</v>
      </c>
      <c r="G18" s="17">
        <f t="shared" si="0"/>
        <v>412</v>
      </c>
      <c r="H18" s="90">
        <f t="shared" si="1"/>
        <v>0</v>
      </c>
      <c r="I18" s="90">
        <f t="shared" si="2"/>
        <v>0</v>
      </c>
      <c r="J18" s="91"/>
      <c r="K18" s="63">
        <f t="shared" si="3"/>
        <v>411.59999999999997</v>
      </c>
    </row>
    <row r="19" spans="1:11" s="2" customFormat="1" ht="24" customHeight="1">
      <c r="A19" s="12">
        <v>17</v>
      </c>
      <c r="B19" s="13" t="s">
        <v>55</v>
      </c>
      <c r="C19" s="18" t="s">
        <v>56</v>
      </c>
      <c r="D19" s="13" t="s">
        <v>30</v>
      </c>
      <c r="E19" s="15">
        <v>12</v>
      </c>
      <c r="F19" s="16">
        <v>19.600000000000001</v>
      </c>
      <c r="G19" s="17">
        <f t="shared" si="0"/>
        <v>235</v>
      </c>
      <c r="H19" s="90">
        <f t="shared" si="1"/>
        <v>0</v>
      </c>
      <c r="I19" s="90">
        <f t="shared" si="2"/>
        <v>0</v>
      </c>
      <c r="J19" s="91"/>
      <c r="K19" s="63">
        <f t="shared" si="3"/>
        <v>235.20000000000002</v>
      </c>
    </row>
    <row r="20" spans="1:11" s="2" customFormat="1" ht="24" customHeight="1">
      <c r="A20" s="12">
        <v>18</v>
      </c>
      <c r="B20" s="13" t="s">
        <v>57</v>
      </c>
      <c r="C20" s="18" t="s">
        <v>58</v>
      </c>
      <c r="D20" s="13" t="s">
        <v>30</v>
      </c>
      <c r="E20" s="15">
        <v>12</v>
      </c>
      <c r="F20" s="16">
        <v>1.47</v>
      </c>
      <c r="G20" s="17">
        <f t="shared" si="0"/>
        <v>18</v>
      </c>
      <c r="H20" s="90">
        <f t="shared" si="1"/>
        <v>0</v>
      </c>
      <c r="I20" s="90">
        <f t="shared" si="2"/>
        <v>0</v>
      </c>
      <c r="J20" s="91"/>
      <c r="K20" s="63">
        <f t="shared" si="3"/>
        <v>17.64</v>
      </c>
    </row>
    <row r="21" spans="1:11" s="2" customFormat="1" ht="46.05" customHeight="1">
      <c r="A21" s="12">
        <v>19</v>
      </c>
      <c r="B21" s="13" t="s">
        <v>59</v>
      </c>
      <c r="C21" s="14" t="s">
        <v>60</v>
      </c>
      <c r="D21" s="13" t="s">
        <v>20</v>
      </c>
      <c r="E21" s="19">
        <v>195.3</v>
      </c>
      <c r="F21" s="16">
        <v>17.64</v>
      </c>
      <c r="G21" s="17">
        <f t="shared" si="0"/>
        <v>3445</v>
      </c>
      <c r="H21" s="90">
        <f t="shared" si="1"/>
        <v>0</v>
      </c>
      <c r="I21" s="90">
        <f t="shared" si="2"/>
        <v>0</v>
      </c>
      <c r="J21" s="91" t="s">
        <v>61</v>
      </c>
      <c r="K21" s="63">
        <f t="shared" si="3"/>
        <v>3445.0920000000001</v>
      </c>
    </row>
    <row r="22" spans="1:11" s="2" customFormat="1" ht="24" customHeight="1">
      <c r="A22" s="12">
        <v>20</v>
      </c>
      <c r="B22" s="20" t="s">
        <v>62</v>
      </c>
      <c r="C22" s="18" t="s">
        <v>63</v>
      </c>
      <c r="D22" s="20" t="s">
        <v>20</v>
      </c>
      <c r="E22" s="21">
        <v>39.5</v>
      </c>
      <c r="F22" s="22">
        <v>279.3</v>
      </c>
      <c r="G22" s="17">
        <f t="shared" si="0"/>
        <v>11032</v>
      </c>
      <c r="H22" s="90">
        <f t="shared" si="1"/>
        <v>0</v>
      </c>
      <c r="I22" s="90">
        <f t="shared" si="2"/>
        <v>0</v>
      </c>
      <c r="J22" s="91"/>
      <c r="K22" s="63">
        <f t="shared" si="3"/>
        <v>11032.35</v>
      </c>
    </row>
    <row r="23" spans="1:11" s="2" customFormat="1" ht="24" customHeight="1">
      <c r="A23" s="12">
        <v>21</v>
      </c>
      <c r="B23" s="13" t="s">
        <v>64</v>
      </c>
      <c r="C23" s="18" t="s">
        <v>65</v>
      </c>
      <c r="D23" s="13" t="s">
        <v>20</v>
      </c>
      <c r="E23" s="19">
        <v>195.3</v>
      </c>
      <c r="F23" s="16">
        <v>39.200000000000003</v>
      </c>
      <c r="G23" s="17">
        <f t="shared" si="0"/>
        <v>7656</v>
      </c>
      <c r="H23" s="90">
        <f t="shared" si="1"/>
        <v>0</v>
      </c>
      <c r="I23" s="90">
        <f t="shared" si="2"/>
        <v>0</v>
      </c>
      <c r="J23" s="91"/>
      <c r="K23" s="63">
        <f t="shared" si="3"/>
        <v>7655.7600000000011</v>
      </c>
    </row>
    <row r="24" spans="1:11" s="2" customFormat="1" ht="39" customHeight="1">
      <c r="A24" s="12">
        <v>22</v>
      </c>
      <c r="B24" s="13" t="s">
        <v>66</v>
      </c>
      <c r="C24" s="18" t="s">
        <v>67</v>
      </c>
      <c r="D24" s="13" t="s">
        <v>20</v>
      </c>
      <c r="E24" s="19">
        <v>123.8</v>
      </c>
      <c r="F24" s="16">
        <v>39.200000000000003</v>
      </c>
      <c r="G24" s="17">
        <f t="shared" si="0"/>
        <v>4853</v>
      </c>
      <c r="H24" s="90">
        <f t="shared" si="1"/>
        <v>0</v>
      </c>
      <c r="I24" s="90">
        <f t="shared" si="2"/>
        <v>0</v>
      </c>
      <c r="J24" s="91"/>
      <c r="K24" s="63">
        <f t="shared" si="3"/>
        <v>4852.96</v>
      </c>
    </row>
    <row r="25" spans="1:11" s="2" customFormat="1" ht="24" customHeight="1">
      <c r="A25" s="12">
        <v>23</v>
      </c>
      <c r="B25" s="13" t="s">
        <v>68</v>
      </c>
      <c r="C25" s="18" t="s">
        <v>69</v>
      </c>
      <c r="D25" s="13" t="s">
        <v>20</v>
      </c>
      <c r="E25" s="19">
        <v>166.1</v>
      </c>
      <c r="F25" s="16">
        <v>88.2</v>
      </c>
      <c r="G25" s="17">
        <f t="shared" si="0"/>
        <v>14650</v>
      </c>
      <c r="H25" s="90">
        <f t="shared" si="1"/>
        <v>0</v>
      </c>
      <c r="I25" s="90">
        <f t="shared" si="2"/>
        <v>0</v>
      </c>
      <c r="J25" s="91"/>
      <c r="K25" s="63">
        <f t="shared" si="3"/>
        <v>14650.02</v>
      </c>
    </row>
    <row r="26" spans="1:11" s="2" customFormat="1" ht="24" customHeight="1">
      <c r="A26" s="12">
        <v>24</v>
      </c>
      <c r="B26" s="13" t="s">
        <v>70</v>
      </c>
      <c r="C26" s="18" t="s">
        <v>27</v>
      </c>
      <c r="D26" s="13" t="s">
        <v>20</v>
      </c>
      <c r="E26" s="19">
        <v>29.2</v>
      </c>
      <c r="F26" s="16">
        <v>127.4</v>
      </c>
      <c r="G26" s="17">
        <f t="shared" si="0"/>
        <v>3720</v>
      </c>
      <c r="H26" s="90">
        <f t="shared" si="1"/>
        <v>0</v>
      </c>
      <c r="I26" s="90">
        <f t="shared" si="2"/>
        <v>0</v>
      </c>
      <c r="J26" s="91"/>
      <c r="K26" s="63">
        <f t="shared" si="3"/>
        <v>3720.08</v>
      </c>
    </row>
    <row r="27" spans="1:11" s="2" customFormat="1" ht="24" customHeight="1">
      <c r="A27" s="12">
        <v>25</v>
      </c>
      <c r="B27" s="13" t="s">
        <v>71</v>
      </c>
      <c r="C27" s="18" t="s">
        <v>42</v>
      </c>
      <c r="D27" s="13" t="s">
        <v>20</v>
      </c>
      <c r="E27" s="19">
        <v>29.2</v>
      </c>
      <c r="F27" s="16">
        <v>127.4</v>
      </c>
      <c r="G27" s="17">
        <f t="shared" si="0"/>
        <v>3720</v>
      </c>
      <c r="H27" s="90">
        <f t="shared" si="1"/>
        <v>0</v>
      </c>
      <c r="I27" s="90">
        <f t="shared" si="2"/>
        <v>0</v>
      </c>
      <c r="J27" s="91"/>
      <c r="K27" s="63">
        <f t="shared" si="3"/>
        <v>3720.08</v>
      </c>
    </row>
    <row r="28" spans="1:11" s="2" customFormat="1" ht="24" customHeight="1">
      <c r="A28" s="12">
        <v>26</v>
      </c>
      <c r="B28" s="13" t="s">
        <v>72</v>
      </c>
      <c r="C28" s="18" t="s">
        <v>73</v>
      </c>
      <c r="D28" s="13" t="s">
        <v>30</v>
      </c>
      <c r="E28" s="15">
        <v>11</v>
      </c>
      <c r="F28" s="16">
        <v>58.8</v>
      </c>
      <c r="G28" s="17">
        <f t="shared" si="0"/>
        <v>647</v>
      </c>
      <c r="H28" s="90">
        <f t="shared" si="1"/>
        <v>0</v>
      </c>
      <c r="I28" s="90">
        <f t="shared" si="2"/>
        <v>0</v>
      </c>
      <c r="J28" s="91"/>
      <c r="K28" s="63">
        <f t="shared" si="3"/>
        <v>646.79999999999995</v>
      </c>
    </row>
    <row r="29" spans="1:11" s="2" customFormat="1" ht="24" customHeight="1">
      <c r="A29" s="12">
        <v>27</v>
      </c>
      <c r="B29" s="13" t="s">
        <v>74</v>
      </c>
      <c r="C29" s="18" t="s">
        <v>75</v>
      </c>
      <c r="D29" s="13" t="s">
        <v>76</v>
      </c>
      <c r="E29" s="15">
        <v>11</v>
      </c>
      <c r="F29" s="16">
        <v>44.1</v>
      </c>
      <c r="G29" s="17">
        <f t="shared" si="0"/>
        <v>485</v>
      </c>
      <c r="H29" s="90">
        <f t="shared" si="1"/>
        <v>0</v>
      </c>
      <c r="I29" s="90">
        <f t="shared" si="2"/>
        <v>0</v>
      </c>
      <c r="J29" s="91"/>
      <c r="K29" s="63">
        <f t="shared" si="3"/>
        <v>485.1</v>
      </c>
    </row>
    <row r="30" spans="1:11" s="2" customFormat="1" ht="24" customHeight="1">
      <c r="A30" s="12">
        <v>28</v>
      </c>
      <c r="B30" s="13" t="s">
        <v>77</v>
      </c>
      <c r="C30" s="18" t="s">
        <v>78</v>
      </c>
      <c r="D30" s="13" t="s">
        <v>30</v>
      </c>
      <c r="E30" s="15">
        <v>11</v>
      </c>
      <c r="F30" s="16">
        <v>490</v>
      </c>
      <c r="G30" s="17">
        <f t="shared" si="0"/>
        <v>5390</v>
      </c>
      <c r="H30" s="90">
        <f t="shared" si="1"/>
        <v>0</v>
      </c>
      <c r="I30" s="90">
        <f t="shared" si="2"/>
        <v>0</v>
      </c>
      <c r="J30" s="91"/>
      <c r="K30" s="63">
        <f t="shared" si="3"/>
        <v>5390</v>
      </c>
    </row>
    <row r="31" spans="1:11" s="2" customFormat="1" ht="24" customHeight="1">
      <c r="A31" s="12">
        <v>29</v>
      </c>
      <c r="B31" s="13" t="s">
        <v>79</v>
      </c>
      <c r="C31" s="18" t="s">
        <v>80</v>
      </c>
      <c r="D31" s="13" t="s">
        <v>30</v>
      </c>
      <c r="E31" s="15">
        <v>11</v>
      </c>
      <c r="F31" s="16">
        <v>98</v>
      </c>
      <c r="G31" s="17">
        <f t="shared" si="0"/>
        <v>1078</v>
      </c>
      <c r="H31" s="90">
        <f t="shared" si="1"/>
        <v>0</v>
      </c>
      <c r="I31" s="90">
        <f t="shared" si="2"/>
        <v>0</v>
      </c>
      <c r="J31" s="91"/>
      <c r="K31" s="63">
        <f t="shared" si="3"/>
        <v>1078</v>
      </c>
    </row>
    <row r="32" spans="1:11" s="2" customFormat="1" ht="24" customHeight="1">
      <c r="A32" s="12">
        <v>30</v>
      </c>
      <c r="B32" s="13" t="s">
        <v>81</v>
      </c>
      <c r="C32" s="18" t="s">
        <v>82</v>
      </c>
      <c r="D32" s="13" t="s">
        <v>38</v>
      </c>
      <c r="E32" s="19">
        <v>38.5</v>
      </c>
      <c r="F32" s="16">
        <v>98</v>
      </c>
      <c r="G32" s="17">
        <f t="shared" si="0"/>
        <v>3773</v>
      </c>
      <c r="H32" s="90">
        <f t="shared" si="1"/>
        <v>0</v>
      </c>
      <c r="I32" s="90">
        <f t="shared" si="2"/>
        <v>0</v>
      </c>
      <c r="J32" s="91"/>
      <c r="K32" s="63">
        <f t="shared" si="3"/>
        <v>3773</v>
      </c>
    </row>
    <row r="33" spans="1:11" s="2" customFormat="1" ht="24" customHeight="1">
      <c r="A33" s="12">
        <v>31</v>
      </c>
      <c r="B33" s="13" t="s">
        <v>83</v>
      </c>
      <c r="C33" s="18" t="s">
        <v>84</v>
      </c>
      <c r="D33" s="13" t="s">
        <v>30</v>
      </c>
      <c r="E33" s="19">
        <v>11</v>
      </c>
      <c r="F33" s="16">
        <v>156.80000000000001</v>
      </c>
      <c r="G33" s="17">
        <f t="shared" si="0"/>
        <v>1725</v>
      </c>
      <c r="H33" s="90">
        <f t="shared" si="1"/>
        <v>0</v>
      </c>
      <c r="I33" s="90">
        <f t="shared" si="2"/>
        <v>0</v>
      </c>
      <c r="J33" s="91"/>
      <c r="K33" s="63">
        <f t="shared" si="3"/>
        <v>1724.8000000000002</v>
      </c>
    </row>
    <row r="34" spans="1:11" s="2" customFormat="1" ht="24" customHeight="1">
      <c r="A34" s="12">
        <v>32</v>
      </c>
      <c r="B34" s="13" t="s">
        <v>85</v>
      </c>
      <c r="C34" s="18" t="s">
        <v>86</v>
      </c>
      <c r="D34" s="13" t="s">
        <v>30</v>
      </c>
      <c r="E34" s="15">
        <v>12</v>
      </c>
      <c r="F34" s="16">
        <v>343</v>
      </c>
      <c r="G34" s="17">
        <f t="shared" si="0"/>
        <v>4116</v>
      </c>
      <c r="H34" s="90">
        <f t="shared" si="1"/>
        <v>0</v>
      </c>
      <c r="I34" s="90">
        <f t="shared" si="2"/>
        <v>0</v>
      </c>
      <c r="J34" s="91"/>
      <c r="K34" s="63">
        <f t="shared" si="3"/>
        <v>4116</v>
      </c>
    </row>
    <row r="35" spans="1:11" s="2" customFormat="1" ht="24" customHeight="1">
      <c r="A35" s="12">
        <v>33</v>
      </c>
      <c r="B35" s="13" t="s">
        <v>87</v>
      </c>
      <c r="C35" s="18" t="s">
        <v>88</v>
      </c>
      <c r="D35" s="13" t="s">
        <v>30</v>
      </c>
      <c r="E35" s="15">
        <v>11</v>
      </c>
      <c r="F35" s="16">
        <v>98</v>
      </c>
      <c r="G35" s="17">
        <f t="shared" si="0"/>
        <v>1078</v>
      </c>
      <c r="H35" s="90">
        <f t="shared" si="1"/>
        <v>0</v>
      </c>
      <c r="I35" s="90">
        <f t="shared" si="2"/>
        <v>0</v>
      </c>
      <c r="J35" s="91"/>
      <c r="K35" s="63">
        <f t="shared" si="3"/>
        <v>1078</v>
      </c>
    </row>
    <row r="36" spans="1:11" s="2" customFormat="1" ht="24" customHeight="1">
      <c r="A36" s="12">
        <v>34</v>
      </c>
      <c r="B36" s="13" t="s">
        <v>89</v>
      </c>
      <c r="C36" s="18" t="s">
        <v>90</v>
      </c>
      <c r="D36" s="23" t="s">
        <v>20</v>
      </c>
      <c r="E36" s="15">
        <v>54.3</v>
      </c>
      <c r="F36" s="24">
        <v>490</v>
      </c>
      <c r="G36" s="17">
        <f t="shared" si="0"/>
        <v>26607</v>
      </c>
      <c r="H36" s="90">
        <f t="shared" si="1"/>
        <v>0</v>
      </c>
      <c r="I36" s="90">
        <f t="shared" si="2"/>
        <v>0</v>
      </c>
      <c r="J36" s="91"/>
      <c r="K36" s="63">
        <f t="shared" si="3"/>
        <v>26607</v>
      </c>
    </row>
    <row r="37" spans="1:11" s="2" customFormat="1" ht="24" customHeight="1">
      <c r="A37" s="12">
        <v>35</v>
      </c>
      <c r="B37" s="13" t="s">
        <v>91</v>
      </c>
      <c r="C37" s="18" t="s">
        <v>92</v>
      </c>
      <c r="D37" s="23" t="s">
        <v>30</v>
      </c>
      <c r="E37" s="15">
        <v>11</v>
      </c>
      <c r="F37" s="24">
        <v>29.4</v>
      </c>
      <c r="G37" s="17">
        <f t="shared" si="0"/>
        <v>323</v>
      </c>
      <c r="H37" s="90">
        <f t="shared" si="1"/>
        <v>0</v>
      </c>
      <c r="I37" s="90">
        <f t="shared" si="2"/>
        <v>0</v>
      </c>
      <c r="J37" s="91"/>
      <c r="K37" s="63">
        <f t="shared" si="3"/>
        <v>323.39999999999998</v>
      </c>
    </row>
    <row r="38" spans="1:11" s="2" customFormat="1" ht="24" customHeight="1">
      <c r="A38" s="12">
        <v>36</v>
      </c>
      <c r="B38" s="13" t="s">
        <v>93</v>
      </c>
      <c r="C38" s="18" t="s">
        <v>94</v>
      </c>
      <c r="D38" s="23" t="s">
        <v>76</v>
      </c>
      <c r="E38" s="15">
        <v>11</v>
      </c>
      <c r="F38" s="24">
        <v>254.8</v>
      </c>
      <c r="G38" s="17">
        <f t="shared" si="0"/>
        <v>2803</v>
      </c>
      <c r="H38" s="90">
        <f t="shared" si="1"/>
        <v>0</v>
      </c>
      <c r="I38" s="90">
        <f t="shared" si="2"/>
        <v>0</v>
      </c>
      <c r="J38" s="91"/>
      <c r="K38" s="63">
        <f t="shared" si="3"/>
        <v>2802.8</v>
      </c>
    </row>
    <row r="39" spans="1:11" s="2" customFormat="1" ht="24" customHeight="1">
      <c r="A39" s="12">
        <v>37</v>
      </c>
      <c r="B39" s="13" t="s">
        <v>95</v>
      </c>
      <c r="C39" s="18" t="s">
        <v>96</v>
      </c>
      <c r="D39" s="13" t="s">
        <v>97</v>
      </c>
      <c r="E39" s="15">
        <v>11</v>
      </c>
      <c r="F39" s="16">
        <v>196</v>
      </c>
      <c r="G39" s="17">
        <f t="shared" si="0"/>
        <v>2156</v>
      </c>
      <c r="H39" s="90">
        <f t="shared" si="1"/>
        <v>0</v>
      </c>
      <c r="I39" s="90">
        <f t="shared" si="2"/>
        <v>0</v>
      </c>
      <c r="J39" s="91"/>
      <c r="K39" s="63">
        <f t="shared" si="3"/>
        <v>2156</v>
      </c>
    </row>
    <row r="40" spans="1:11" s="2" customFormat="1" ht="24" customHeight="1">
      <c r="A40" s="12">
        <v>38</v>
      </c>
      <c r="B40" s="13" t="s">
        <v>98</v>
      </c>
      <c r="C40" s="18" t="s">
        <v>99</v>
      </c>
      <c r="D40" s="13" t="s">
        <v>35</v>
      </c>
      <c r="E40" s="15">
        <v>11</v>
      </c>
      <c r="F40" s="25">
        <v>392</v>
      </c>
      <c r="G40" s="17">
        <f t="shared" si="0"/>
        <v>4312</v>
      </c>
      <c r="H40" s="90">
        <f t="shared" si="1"/>
        <v>0</v>
      </c>
      <c r="I40" s="90">
        <f t="shared" si="2"/>
        <v>0</v>
      </c>
      <c r="J40" s="91"/>
      <c r="K40" s="63">
        <f t="shared" si="3"/>
        <v>4312</v>
      </c>
    </row>
    <row r="41" spans="1:11" s="2" customFormat="1" ht="24" customHeight="1">
      <c r="A41" s="12">
        <v>39</v>
      </c>
      <c r="B41" s="13" t="s">
        <v>100</v>
      </c>
      <c r="C41" s="18" t="s">
        <v>101</v>
      </c>
      <c r="D41" s="13" t="s">
        <v>30</v>
      </c>
      <c r="E41" s="15">
        <v>11</v>
      </c>
      <c r="F41" s="16">
        <v>588</v>
      </c>
      <c r="G41" s="17">
        <f t="shared" si="0"/>
        <v>6468</v>
      </c>
      <c r="H41" s="90">
        <f t="shared" si="1"/>
        <v>0</v>
      </c>
      <c r="I41" s="90">
        <f t="shared" si="2"/>
        <v>0</v>
      </c>
      <c r="J41" s="91"/>
      <c r="K41" s="63">
        <f t="shared" si="3"/>
        <v>6468</v>
      </c>
    </row>
    <row r="42" spans="1:11" s="2" customFormat="1" ht="24" customHeight="1">
      <c r="A42" s="12">
        <v>40</v>
      </c>
      <c r="B42" s="13" t="s">
        <v>102</v>
      </c>
      <c r="C42" s="18" t="s">
        <v>103</v>
      </c>
      <c r="D42" s="20" t="s">
        <v>20</v>
      </c>
      <c r="E42" s="15">
        <v>4.7</v>
      </c>
      <c r="F42" s="16">
        <v>245</v>
      </c>
      <c r="G42" s="17">
        <f t="shared" si="0"/>
        <v>1152</v>
      </c>
      <c r="H42" s="90">
        <f t="shared" si="1"/>
        <v>0</v>
      </c>
      <c r="I42" s="90">
        <f t="shared" si="2"/>
        <v>0</v>
      </c>
      <c r="J42" s="91" t="s">
        <v>104</v>
      </c>
      <c r="K42" s="63">
        <f t="shared" si="3"/>
        <v>1151.5</v>
      </c>
    </row>
    <row r="43" spans="1:11" s="2" customFormat="1" ht="24" customHeight="1">
      <c r="A43" s="12">
        <v>41</v>
      </c>
      <c r="B43" s="20" t="s">
        <v>105</v>
      </c>
      <c r="C43" s="18" t="s">
        <v>106</v>
      </c>
      <c r="D43" s="20" t="s">
        <v>20</v>
      </c>
      <c r="E43" s="21">
        <v>84.8</v>
      </c>
      <c r="F43" s="22">
        <v>132.30000000000001</v>
      </c>
      <c r="G43" s="17">
        <f t="shared" si="0"/>
        <v>11219</v>
      </c>
      <c r="H43" s="90">
        <f t="shared" si="1"/>
        <v>0</v>
      </c>
      <c r="I43" s="90">
        <f t="shared" si="2"/>
        <v>0</v>
      </c>
      <c r="J43" s="91"/>
      <c r="K43" s="63">
        <f t="shared" si="3"/>
        <v>11219.04</v>
      </c>
    </row>
    <row r="44" spans="1:11" s="2" customFormat="1" ht="24" customHeight="1">
      <c r="A44" s="12">
        <v>42</v>
      </c>
      <c r="B44" s="20" t="s">
        <v>107</v>
      </c>
      <c r="C44" s="18" t="s">
        <v>108</v>
      </c>
      <c r="D44" s="20" t="s">
        <v>20</v>
      </c>
      <c r="E44" s="21">
        <v>73.099999999999994</v>
      </c>
      <c r="F44" s="22">
        <v>132.30000000000001</v>
      </c>
      <c r="G44" s="17">
        <f t="shared" si="0"/>
        <v>9671</v>
      </c>
      <c r="H44" s="90">
        <f t="shared" si="1"/>
        <v>0</v>
      </c>
      <c r="I44" s="90">
        <f t="shared" si="2"/>
        <v>0</v>
      </c>
      <c r="J44" s="91"/>
      <c r="K44" s="63">
        <f t="shared" si="3"/>
        <v>9671.1299999999992</v>
      </c>
    </row>
    <row r="45" spans="1:11" s="2" customFormat="1" ht="24" customHeight="1">
      <c r="A45" s="12">
        <v>43</v>
      </c>
      <c r="B45" s="20" t="s">
        <v>109</v>
      </c>
      <c r="C45" s="18" t="s">
        <v>110</v>
      </c>
      <c r="D45" s="20" t="s">
        <v>20</v>
      </c>
      <c r="E45" s="21">
        <v>73.099999999999994</v>
      </c>
      <c r="F45" s="22">
        <v>147</v>
      </c>
      <c r="G45" s="17">
        <f t="shared" si="0"/>
        <v>10746</v>
      </c>
      <c r="H45" s="90">
        <f t="shared" si="1"/>
        <v>0</v>
      </c>
      <c r="I45" s="90">
        <f t="shared" si="2"/>
        <v>0</v>
      </c>
      <c r="J45" s="91"/>
      <c r="K45" s="63">
        <f t="shared" si="3"/>
        <v>10745.699999999999</v>
      </c>
    </row>
    <row r="46" spans="1:11" s="2" customFormat="1" ht="24" customHeight="1">
      <c r="A46" s="12">
        <v>44</v>
      </c>
      <c r="B46" s="20" t="s">
        <v>111</v>
      </c>
      <c r="C46" s="18" t="s">
        <v>112</v>
      </c>
      <c r="D46" s="20" t="s">
        <v>113</v>
      </c>
      <c r="E46" s="21">
        <v>8</v>
      </c>
      <c r="F46" s="22">
        <v>490</v>
      </c>
      <c r="G46" s="17">
        <f t="shared" si="0"/>
        <v>3920</v>
      </c>
      <c r="H46" s="90">
        <f t="shared" si="1"/>
        <v>0</v>
      </c>
      <c r="I46" s="90">
        <f t="shared" si="2"/>
        <v>0</v>
      </c>
      <c r="J46" s="91"/>
      <c r="K46" s="63">
        <f t="shared" si="3"/>
        <v>3920</v>
      </c>
    </row>
    <row r="47" spans="1:11" s="2" customFormat="1" ht="24" customHeight="1">
      <c r="A47" s="12">
        <v>45</v>
      </c>
      <c r="B47" s="20" t="s">
        <v>114</v>
      </c>
      <c r="C47" s="18" t="s">
        <v>115</v>
      </c>
      <c r="D47" s="20" t="s">
        <v>30</v>
      </c>
      <c r="E47" s="21">
        <v>2</v>
      </c>
      <c r="F47" s="22">
        <v>34.299999999999997</v>
      </c>
      <c r="G47" s="17">
        <f t="shared" si="0"/>
        <v>69</v>
      </c>
      <c r="H47" s="90">
        <f t="shared" si="1"/>
        <v>0</v>
      </c>
      <c r="I47" s="90">
        <f t="shared" si="2"/>
        <v>0</v>
      </c>
      <c r="J47" s="91"/>
      <c r="K47" s="63">
        <f t="shared" si="3"/>
        <v>68.599999999999994</v>
      </c>
    </row>
    <row r="48" spans="1:11" s="2" customFormat="1" ht="24" customHeight="1">
      <c r="A48" s="12">
        <v>46</v>
      </c>
      <c r="B48" s="20" t="s">
        <v>116</v>
      </c>
      <c r="C48" s="18" t="s">
        <v>115</v>
      </c>
      <c r="D48" s="20" t="s">
        <v>30</v>
      </c>
      <c r="E48" s="21">
        <v>2</v>
      </c>
      <c r="F48" s="22">
        <v>58.8</v>
      </c>
      <c r="G48" s="17">
        <f t="shared" si="0"/>
        <v>118</v>
      </c>
      <c r="H48" s="90">
        <f t="shared" si="1"/>
        <v>0</v>
      </c>
      <c r="I48" s="90">
        <f t="shared" si="2"/>
        <v>0</v>
      </c>
      <c r="J48" s="91"/>
      <c r="K48" s="63">
        <f t="shared" si="3"/>
        <v>117.6</v>
      </c>
    </row>
    <row r="49" spans="1:11" s="2" customFormat="1" ht="24" customHeight="1">
      <c r="A49" s="12">
        <v>47</v>
      </c>
      <c r="B49" s="20" t="s">
        <v>117</v>
      </c>
      <c r="C49" s="18" t="s">
        <v>118</v>
      </c>
      <c r="D49" s="20" t="s">
        <v>20</v>
      </c>
      <c r="E49" s="21">
        <v>4.0999999999999996</v>
      </c>
      <c r="F49" s="22">
        <v>274.39999999999998</v>
      </c>
      <c r="G49" s="17">
        <f t="shared" si="0"/>
        <v>1125</v>
      </c>
      <c r="H49" s="90">
        <f t="shared" si="1"/>
        <v>0</v>
      </c>
      <c r="I49" s="90">
        <f t="shared" si="2"/>
        <v>0</v>
      </c>
      <c r="J49" s="91"/>
      <c r="K49" s="63">
        <f t="shared" si="3"/>
        <v>1125.0399999999997</v>
      </c>
    </row>
    <row r="50" spans="1:11" s="2" customFormat="1" ht="24" customHeight="1">
      <c r="A50" s="12">
        <v>48</v>
      </c>
      <c r="B50" s="20" t="s">
        <v>119</v>
      </c>
      <c r="C50" s="18" t="s">
        <v>120</v>
      </c>
      <c r="D50" s="20" t="s">
        <v>121</v>
      </c>
      <c r="E50" s="21">
        <v>6</v>
      </c>
      <c r="F50" s="22">
        <v>196</v>
      </c>
      <c r="G50" s="17">
        <f t="shared" si="0"/>
        <v>1176</v>
      </c>
      <c r="H50" s="90">
        <f t="shared" si="1"/>
        <v>0</v>
      </c>
      <c r="I50" s="90">
        <f t="shared" si="2"/>
        <v>0</v>
      </c>
      <c r="J50" s="91"/>
      <c r="K50" s="63">
        <f t="shared" si="3"/>
        <v>1176</v>
      </c>
    </row>
    <row r="51" spans="1:11" s="2" customFormat="1" ht="24" customHeight="1">
      <c r="A51" s="12">
        <v>49</v>
      </c>
      <c r="B51" s="13" t="s">
        <v>122</v>
      </c>
      <c r="C51" s="18" t="s">
        <v>40</v>
      </c>
      <c r="D51" s="20" t="s">
        <v>30</v>
      </c>
      <c r="E51" s="15">
        <v>1</v>
      </c>
      <c r="F51" s="16">
        <v>29.4</v>
      </c>
      <c r="G51" s="17">
        <f t="shared" si="0"/>
        <v>29</v>
      </c>
      <c r="H51" s="90">
        <f t="shared" si="1"/>
        <v>0</v>
      </c>
      <c r="I51" s="90">
        <f t="shared" si="2"/>
        <v>0</v>
      </c>
      <c r="J51" s="91" t="s">
        <v>123</v>
      </c>
      <c r="K51" s="63">
        <f t="shared" si="3"/>
        <v>29.4</v>
      </c>
    </row>
    <row r="52" spans="1:11" s="2" customFormat="1" ht="24" customHeight="1">
      <c r="A52" s="12">
        <v>50</v>
      </c>
      <c r="B52" s="20" t="s">
        <v>124</v>
      </c>
      <c r="C52" s="18" t="s">
        <v>125</v>
      </c>
      <c r="D52" s="20" t="s">
        <v>20</v>
      </c>
      <c r="E52" s="21">
        <v>7.8</v>
      </c>
      <c r="F52" s="22">
        <v>127.4</v>
      </c>
      <c r="G52" s="17">
        <f t="shared" si="0"/>
        <v>994</v>
      </c>
      <c r="H52" s="90">
        <f t="shared" si="1"/>
        <v>0</v>
      </c>
      <c r="I52" s="90">
        <f t="shared" si="2"/>
        <v>0</v>
      </c>
      <c r="J52" s="91"/>
      <c r="K52" s="63">
        <f t="shared" si="3"/>
        <v>993.72</v>
      </c>
    </row>
    <row r="53" spans="1:11" s="2" customFormat="1" ht="24" customHeight="1">
      <c r="A53" s="12">
        <v>51</v>
      </c>
      <c r="B53" s="20" t="s">
        <v>126</v>
      </c>
      <c r="C53" s="18" t="s">
        <v>127</v>
      </c>
      <c r="D53" s="20" t="s">
        <v>113</v>
      </c>
      <c r="E53" s="21">
        <v>12</v>
      </c>
      <c r="F53" s="22">
        <v>78.400000000000006</v>
      </c>
      <c r="G53" s="17">
        <f t="shared" si="0"/>
        <v>941</v>
      </c>
      <c r="H53" s="90">
        <f t="shared" si="1"/>
        <v>0</v>
      </c>
      <c r="I53" s="90">
        <f t="shared" si="2"/>
        <v>0</v>
      </c>
      <c r="J53" s="91"/>
      <c r="K53" s="63">
        <f t="shared" si="3"/>
        <v>940.80000000000007</v>
      </c>
    </row>
    <row r="54" spans="1:11" s="2" customFormat="1" ht="24" customHeight="1">
      <c r="A54" s="12">
        <v>52</v>
      </c>
      <c r="B54" s="20" t="s">
        <v>128</v>
      </c>
      <c r="C54" s="18" t="s">
        <v>129</v>
      </c>
      <c r="D54" s="20" t="s">
        <v>20</v>
      </c>
      <c r="E54" s="21">
        <v>55</v>
      </c>
      <c r="F54" s="22">
        <v>58.8</v>
      </c>
      <c r="G54" s="17">
        <f t="shared" si="0"/>
        <v>3234</v>
      </c>
      <c r="H54" s="90">
        <f t="shared" si="1"/>
        <v>0</v>
      </c>
      <c r="I54" s="90">
        <f t="shared" si="2"/>
        <v>0</v>
      </c>
      <c r="J54" s="91"/>
      <c r="K54" s="63">
        <f t="shared" si="3"/>
        <v>3234</v>
      </c>
    </row>
    <row r="55" spans="1:11" s="2" customFormat="1" ht="24" customHeight="1">
      <c r="A55" s="12">
        <v>53</v>
      </c>
      <c r="B55" s="20" t="s">
        <v>130</v>
      </c>
      <c r="C55" s="18" t="s">
        <v>131</v>
      </c>
      <c r="D55" s="20" t="s">
        <v>30</v>
      </c>
      <c r="E55" s="21">
        <v>1</v>
      </c>
      <c r="F55" s="22">
        <v>98</v>
      </c>
      <c r="G55" s="17">
        <f t="shared" si="0"/>
        <v>98</v>
      </c>
      <c r="H55" s="90">
        <f t="shared" si="1"/>
        <v>0</v>
      </c>
      <c r="I55" s="90">
        <f t="shared" si="2"/>
        <v>0</v>
      </c>
      <c r="J55" s="91"/>
      <c r="K55" s="63">
        <f t="shared" si="3"/>
        <v>98</v>
      </c>
    </row>
    <row r="56" spans="1:11" s="2" customFormat="1" ht="24" customHeight="1">
      <c r="A56" s="12">
        <v>54</v>
      </c>
      <c r="B56" s="20" t="s">
        <v>132</v>
      </c>
      <c r="C56" s="18" t="s">
        <v>133</v>
      </c>
      <c r="D56" s="20" t="s">
        <v>30</v>
      </c>
      <c r="E56" s="21">
        <v>1</v>
      </c>
      <c r="F56" s="22">
        <v>102.9</v>
      </c>
      <c r="G56" s="17">
        <f t="shared" si="0"/>
        <v>103</v>
      </c>
      <c r="H56" s="90">
        <f t="shared" si="1"/>
        <v>0</v>
      </c>
      <c r="I56" s="90">
        <f t="shared" si="2"/>
        <v>0</v>
      </c>
      <c r="J56" s="91"/>
      <c r="K56" s="63">
        <f t="shared" si="3"/>
        <v>102.9</v>
      </c>
    </row>
    <row r="57" spans="1:11" s="2" customFormat="1" ht="24" customHeight="1">
      <c r="A57" s="12">
        <v>55</v>
      </c>
      <c r="B57" s="20" t="s">
        <v>134</v>
      </c>
      <c r="C57" s="26" t="s">
        <v>135</v>
      </c>
      <c r="D57" s="20" t="s">
        <v>136</v>
      </c>
      <c r="E57" s="21">
        <v>4</v>
      </c>
      <c r="F57" s="22">
        <v>78.400000000000006</v>
      </c>
      <c r="G57" s="17">
        <f t="shared" si="0"/>
        <v>314</v>
      </c>
      <c r="H57" s="90">
        <f t="shared" si="1"/>
        <v>0</v>
      </c>
      <c r="I57" s="90">
        <f t="shared" si="2"/>
        <v>0</v>
      </c>
      <c r="J57" s="91"/>
      <c r="K57" s="63">
        <f t="shared" si="3"/>
        <v>313.60000000000002</v>
      </c>
    </row>
    <row r="58" spans="1:11" s="2" customFormat="1" ht="24" customHeight="1">
      <c r="A58" s="12">
        <v>56</v>
      </c>
      <c r="B58" s="20" t="s">
        <v>137</v>
      </c>
      <c r="C58" s="26" t="s">
        <v>138</v>
      </c>
      <c r="D58" s="20" t="s">
        <v>139</v>
      </c>
      <c r="E58" s="21">
        <v>2</v>
      </c>
      <c r="F58" s="22">
        <v>392</v>
      </c>
      <c r="G58" s="17">
        <f t="shared" si="0"/>
        <v>784</v>
      </c>
      <c r="H58" s="90">
        <f t="shared" si="1"/>
        <v>0</v>
      </c>
      <c r="I58" s="90">
        <f t="shared" si="2"/>
        <v>0</v>
      </c>
      <c r="J58" s="91"/>
      <c r="K58" s="63">
        <f t="shared" si="3"/>
        <v>784</v>
      </c>
    </row>
    <row r="59" spans="1:11" s="2" customFormat="1" ht="24" customHeight="1">
      <c r="A59" s="12">
        <v>57</v>
      </c>
      <c r="B59" s="20" t="s">
        <v>140</v>
      </c>
      <c r="C59" s="26" t="s">
        <v>141</v>
      </c>
      <c r="D59" s="20" t="s">
        <v>136</v>
      </c>
      <c r="E59" s="21">
        <v>1</v>
      </c>
      <c r="F59" s="22">
        <v>78.400000000000006</v>
      </c>
      <c r="G59" s="17">
        <f t="shared" si="0"/>
        <v>78</v>
      </c>
      <c r="H59" s="90">
        <f t="shared" si="1"/>
        <v>0</v>
      </c>
      <c r="I59" s="90">
        <f t="shared" si="2"/>
        <v>0</v>
      </c>
      <c r="J59" s="91"/>
      <c r="K59" s="63">
        <f t="shared" si="3"/>
        <v>78.400000000000006</v>
      </c>
    </row>
    <row r="60" spans="1:11" s="2" customFormat="1" ht="24" customHeight="1">
      <c r="A60" s="12">
        <v>58</v>
      </c>
      <c r="B60" s="20" t="s">
        <v>142</v>
      </c>
      <c r="C60" s="26" t="s">
        <v>143</v>
      </c>
      <c r="D60" s="20" t="s">
        <v>139</v>
      </c>
      <c r="E60" s="21">
        <v>1</v>
      </c>
      <c r="F60" s="22">
        <v>392</v>
      </c>
      <c r="G60" s="17">
        <f t="shared" si="0"/>
        <v>392</v>
      </c>
      <c r="H60" s="90">
        <f t="shared" si="1"/>
        <v>0</v>
      </c>
      <c r="I60" s="90">
        <f t="shared" si="2"/>
        <v>0</v>
      </c>
      <c r="J60" s="91"/>
      <c r="K60" s="63">
        <f t="shared" si="3"/>
        <v>392</v>
      </c>
    </row>
    <row r="61" spans="1:11" s="2" customFormat="1" ht="24" customHeight="1">
      <c r="A61" s="12">
        <v>59</v>
      </c>
      <c r="B61" s="13" t="s">
        <v>144</v>
      </c>
      <c r="C61" s="18" t="s">
        <v>40</v>
      </c>
      <c r="D61" s="20" t="s">
        <v>30</v>
      </c>
      <c r="E61" s="15">
        <v>1</v>
      </c>
      <c r="F61" s="16">
        <v>29.4</v>
      </c>
      <c r="G61" s="17">
        <f t="shared" si="0"/>
        <v>29</v>
      </c>
      <c r="H61" s="90">
        <f t="shared" si="1"/>
        <v>0</v>
      </c>
      <c r="I61" s="90">
        <f t="shared" si="2"/>
        <v>0</v>
      </c>
      <c r="J61" s="91" t="s">
        <v>145</v>
      </c>
      <c r="K61" s="63">
        <f t="shared" si="3"/>
        <v>29.4</v>
      </c>
    </row>
    <row r="62" spans="1:11" s="2" customFormat="1" ht="24" customHeight="1">
      <c r="A62" s="12">
        <v>60</v>
      </c>
      <c r="B62" s="20" t="s">
        <v>146</v>
      </c>
      <c r="C62" s="18" t="s">
        <v>147</v>
      </c>
      <c r="D62" s="20" t="s">
        <v>148</v>
      </c>
      <c r="E62" s="21">
        <v>2</v>
      </c>
      <c r="F62" s="22">
        <v>176.4</v>
      </c>
      <c r="G62" s="17">
        <f t="shared" ref="G62:G102" si="4">ROUND(F62*E62,0)</f>
        <v>353</v>
      </c>
      <c r="H62" s="90">
        <f t="shared" si="1"/>
        <v>0</v>
      </c>
      <c r="I62" s="90">
        <f t="shared" si="2"/>
        <v>0</v>
      </c>
      <c r="J62" s="91"/>
      <c r="K62" s="63">
        <f t="shared" si="3"/>
        <v>352.8</v>
      </c>
    </row>
    <row r="63" spans="1:11" s="2" customFormat="1" ht="24" customHeight="1">
      <c r="A63" s="12">
        <v>61</v>
      </c>
      <c r="B63" s="20" t="s">
        <v>149</v>
      </c>
      <c r="C63" s="18" t="s">
        <v>150</v>
      </c>
      <c r="D63" s="20" t="s">
        <v>148</v>
      </c>
      <c r="E63" s="21">
        <v>1</v>
      </c>
      <c r="F63" s="22">
        <v>392</v>
      </c>
      <c r="G63" s="17">
        <f t="shared" si="4"/>
        <v>392</v>
      </c>
      <c r="H63" s="90">
        <f t="shared" si="1"/>
        <v>0</v>
      </c>
      <c r="I63" s="90">
        <f t="shared" si="2"/>
        <v>0</v>
      </c>
      <c r="J63" s="91"/>
      <c r="K63" s="63">
        <f t="shared" si="3"/>
        <v>392</v>
      </c>
    </row>
    <row r="64" spans="1:11" s="2" customFormat="1" ht="24" customHeight="1">
      <c r="A64" s="12">
        <v>62</v>
      </c>
      <c r="B64" s="27" t="s">
        <v>151</v>
      </c>
      <c r="C64" s="18" t="s">
        <v>40</v>
      </c>
      <c r="D64" s="27" t="s">
        <v>20</v>
      </c>
      <c r="E64" s="28">
        <v>31.5</v>
      </c>
      <c r="F64" s="29">
        <v>117.6</v>
      </c>
      <c r="G64" s="17">
        <f t="shared" si="4"/>
        <v>3704</v>
      </c>
      <c r="H64" s="90">
        <f t="shared" si="1"/>
        <v>0</v>
      </c>
      <c r="I64" s="90">
        <f t="shared" si="2"/>
        <v>0</v>
      </c>
      <c r="J64" s="92" t="s">
        <v>152</v>
      </c>
      <c r="K64" s="63">
        <f t="shared" si="3"/>
        <v>3704.3999999999996</v>
      </c>
    </row>
    <row r="65" spans="1:11" s="2" customFormat="1" ht="24" customHeight="1">
      <c r="A65" s="12">
        <v>63</v>
      </c>
      <c r="B65" s="27" t="s">
        <v>153</v>
      </c>
      <c r="C65" s="18" t="s">
        <v>40</v>
      </c>
      <c r="D65" s="27" t="s">
        <v>20</v>
      </c>
      <c r="E65" s="28">
        <v>33.1</v>
      </c>
      <c r="F65" s="29">
        <v>117.6</v>
      </c>
      <c r="G65" s="17">
        <f t="shared" si="4"/>
        <v>3893</v>
      </c>
      <c r="H65" s="90">
        <f t="shared" si="1"/>
        <v>0</v>
      </c>
      <c r="I65" s="90">
        <f t="shared" si="2"/>
        <v>0</v>
      </c>
      <c r="J65" s="92"/>
      <c r="K65" s="63">
        <f t="shared" si="3"/>
        <v>3892.56</v>
      </c>
    </row>
    <row r="66" spans="1:11" s="2" customFormat="1" ht="24" customHeight="1">
      <c r="A66" s="12">
        <v>64</v>
      </c>
      <c r="B66" s="27" t="s">
        <v>154</v>
      </c>
      <c r="C66" s="18" t="s">
        <v>40</v>
      </c>
      <c r="D66" s="27" t="s">
        <v>20</v>
      </c>
      <c r="E66" s="28">
        <v>6.5</v>
      </c>
      <c r="F66" s="29">
        <v>176.4</v>
      </c>
      <c r="G66" s="17">
        <f t="shared" si="4"/>
        <v>1147</v>
      </c>
      <c r="H66" s="90">
        <f t="shared" si="1"/>
        <v>0</v>
      </c>
      <c r="I66" s="90">
        <f t="shared" si="2"/>
        <v>0</v>
      </c>
      <c r="J66" s="92"/>
      <c r="K66" s="63">
        <f t="shared" si="3"/>
        <v>1146.6000000000001</v>
      </c>
    </row>
    <row r="67" spans="1:11" s="2" customFormat="1" ht="24" customHeight="1">
      <c r="A67" s="12">
        <v>65</v>
      </c>
      <c r="B67" s="27" t="s">
        <v>155</v>
      </c>
      <c r="C67" s="18" t="s">
        <v>40</v>
      </c>
      <c r="D67" s="27" t="s">
        <v>38</v>
      </c>
      <c r="E67" s="28">
        <v>23.5</v>
      </c>
      <c r="F67" s="29">
        <v>78.400000000000006</v>
      </c>
      <c r="G67" s="17">
        <f t="shared" si="4"/>
        <v>1842</v>
      </c>
      <c r="H67" s="90">
        <f t="shared" si="1"/>
        <v>0</v>
      </c>
      <c r="I67" s="90">
        <f t="shared" si="2"/>
        <v>0</v>
      </c>
      <c r="J67" s="92"/>
      <c r="K67" s="63">
        <f t="shared" si="3"/>
        <v>1842.4</v>
      </c>
    </row>
    <row r="68" spans="1:11" s="2" customFormat="1" ht="24" customHeight="1">
      <c r="A68" s="12">
        <v>66</v>
      </c>
      <c r="B68" s="27" t="s">
        <v>156</v>
      </c>
      <c r="C68" s="18" t="s">
        <v>40</v>
      </c>
      <c r="D68" s="27" t="s">
        <v>38</v>
      </c>
      <c r="E68" s="28">
        <v>9.6</v>
      </c>
      <c r="F68" s="29">
        <v>88.2</v>
      </c>
      <c r="G68" s="17">
        <f t="shared" si="4"/>
        <v>847</v>
      </c>
      <c r="H68" s="90">
        <f t="shared" ref="H68:H102" si="5">I68/E68</f>
        <v>0</v>
      </c>
      <c r="I68" s="90">
        <f t="shared" ref="I68:I102" si="6">I172*K68/G172</f>
        <v>0</v>
      </c>
      <c r="J68" s="92"/>
      <c r="K68" s="63">
        <f t="shared" ref="K68:K102" si="7">E68*F68</f>
        <v>846.72</v>
      </c>
    </row>
    <row r="69" spans="1:11" s="2" customFormat="1" ht="24" customHeight="1">
      <c r="A69" s="12">
        <v>67</v>
      </c>
      <c r="B69" s="27" t="s">
        <v>157</v>
      </c>
      <c r="C69" s="18" t="s">
        <v>40</v>
      </c>
      <c r="D69" s="27" t="s">
        <v>20</v>
      </c>
      <c r="E69" s="28">
        <v>6.5</v>
      </c>
      <c r="F69" s="29">
        <v>254.8</v>
      </c>
      <c r="G69" s="17">
        <f t="shared" si="4"/>
        <v>1656</v>
      </c>
      <c r="H69" s="90">
        <f t="shared" si="5"/>
        <v>0</v>
      </c>
      <c r="I69" s="90">
        <f t="shared" si="6"/>
        <v>0</v>
      </c>
      <c r="J69" s="92"/>
      <c r="K69" s="63">
        <f t="shared" si="7"/>
        <v>1656.2</v>
      </c>
    </row>
    <row r="70" spans="1:11" s="2" customFormat="1" ht="24" customHeight="1">
      <c r="A70" s="12">
        <v>68</v>
      </c>
      <c r="B70" s="27" t="s">
        <v>158</v>
      </c>
      <c r="C70" s="18" t="s">
        <v>40</v>
      </c>
      <c r="D70" s="27" t="s">
        <v>20</v>
      </c>
      <c r="E70" s="28">
        <v>21.5</v>
      </c>
      <c r="F70" s="29">
        <v>176.4</v>
      </c>
      <c r="G70" s="17">
        <f t="shared" si="4"/>
        <v>3793</v>
      </c>
      <c r="H70" s="90">
        <f t="shared" si="5"/>
        <v>0</v>
      </c>
      <c r="I70" s="90">
        <f t="shared" si="6"/>
        <v>0</v>
      </c>
      <c r="J70" s="92"/>
      <c r="K70" s="63">
        <f t="shared" si="7"/>
        <v>3792.6</v>
      </c>
    </row>
    <row r="71" spans="1:11" s="2" customFormat="1" ht="24" customHeight="1">
      <c r="A71" s="12">
        <v>69</v>
      </c>
      <c r="B71" s="27" t="s">
        <v>159</v>
      </c>
      <c r="C71" s="18" t="s">
        <v>40</v>
      </c>
      <c r="D71" s="27" t="s">
        <v>20</v>
      </c>
      <c r="E71" s="28">
        <v>21.5</v>
      </c>
      <c r="F71" s="29">
        <v>274.39999999999998</v>
      </c>
      <c r="G71" s="17">
        <f t="shared" si="4"/>
        <v>5900</v>
      </c>
      <c r="H71" s="90">
        <f t="shared" si="5"/>
        <v>0</v>
      </c>
      <c r="I71" s="90">
        <f t="shared" si="6"/>
        <v>0</v>
      </c>
      <c r="J71" s="92"/>
      <c r="K71" s="63">
        <f t="shared" si="7"/>
        <v>5899.5999999999995</v>
      </c>
    </row>
    <row r="72" spans="1:11" s="2" customFormat="1" ht="24" customHeight="1">
      <c r="A72" s="12">
        <v>70</v>
      </c>
      <c r="B72" s="27" t="s">
        <v>160</v>
      </c>
      <c r="C72" s="18" t="s">
        <v>40</v>
      </c>
      <c r="D72" s="27" t="s">
        <v>20</v>
      </c>
      <c r="E72" s="28">
        <v>8.5</v>
      </c>
      <c r="F72" s="29">
        <v>125.44</v>
      </c>
      <c r="G72" s="17">
        <f t="shared" si="4"/>
        <v>1066</v>
      </c>
      <c r="H72" s="90">
        <f t="shared" si="5"/>
        <v>0</v>
      </c>
      <c r="I72" s="90">
        <f t="shared" si="6"/>
        <v>0</v>
      </c>
      <c r="J72" s="92"/>
      <c r="K72" s="63">
        <f t="shared" si="7"/>
        <v>1066.24</v>
      </c>
    </row>
    <row r="73" spans="1:11" s="2" customFormat="1" ht="24" customHeight="1">
      <c r="A73" s="12">
        <v>71</v>
      </c>
      <c r="B73" s="27" t="s">
        <v>161</v>
      </c>
      <c r="C73" s="18" t="s">
        <v>40</v>
      </c>
      <c r="D73" s="27" t="s">
        <v>20</v>
      </c>
      <c r="E73" s="28">
        <v>8.5</v>
      </c>
      <c r="F73" s="29">
        <v>225.4</v>
      </c>
      <c r="G73" s="17">
        <f t="shared" si="4"/>
        <v>1916</v>
      </c>
      <c r="H73" s="90">
        <f t="shared" si="5"/>
        <v>0</v>
      </c>
      <c r="I73" s="90">
        <f t="shared" si="6"/>
        <v>0</v>
      </c>
      <c r="J73" s="92"/>
      <c r="K73" s="63">
        <f t="shared" si="7"/>
        <v>1915.9</v>
      </c>
    </row>
    <row r="74" spans="1:11" s="2" customFormat="1" ht="24" customHeight="1">
      <c r="A74" s="12">
        <v>72</v>
      </c>
      <c r="B74" s="27" t="s">
        <v>162</v>
      </c>
      <c r="C74" s="18" t="s">
        <v>163</v>
      </c>
      <c r="D74" s="27" t="s">
        <v>38</v>
      </c>
      <c r="E74" s="28">
        <v>35.200000000000003</v>
      </c>
      <c r="F74" s="29">
        <v>24.5</v>
      </c>
      <c r="G74" s="17">
        <f t="shared" si="4"/>
        <v>862</v>
      </c>
      <c r="H74" s="90">
        <f t="shared" si="5"/>
        <v>0</v>
      </c>
      <c r="I74" s="90">
        <f t="shared" si="6"/>
        <v>0</v>
      </c>
      <c r="J74" s="92"/>
      <c r="K74" s="63">
        <f t="shared" si="7"/>
        <v>862.40000000000009</v>
      </c>
    </row>
    <row r="75" spans="1:11" s="2" customFormat="1" ht="24" customHeight="1">
      <c r="A75" s="12">
        <v>73</v>
      </c>
      <c r="B75" s="27" t="s">
        <v>164</v>
      </c>
      <c r="C75" s="18" t="s">
        <v>40</v>
      </c>
      <c r="D75" s="27" t="s">
        <v>30</v>
      </c>
      <c r="E75" s="28">
        <v>8</v>
      </c>
      <c r="F75" s="29">
        <v>294</v>
      </c>
      <c r="G75" s="17">
        <f t="shared" si="4"/>
        <v>2352</v>
      </c>
      <c r="H75" s="90">
        <f t="shared" si="5"/>
        <v>0</v>
      </c>
      <c r="I75" s="90">
        <f t="shared" si="6"/>
        <v>0</v>
      </c>
      <c r="J75" s="92"/>
      <c r="K75" s="63">
        <f t="shared" si="7"/>
        <v>2352</v>
      </c>
    </row>
    <row r="76" spans="1:11" s="2" customFormat="1" ht="24" customHeight="1">
      <c r="A76" s="12">
        <v>74</v>
      </c>
      <c r="B76" s="27" t="s">
        <v>165</v>
      </c>
      <c r="C76" s="18" t="s">
        <v>40</v>
      </c>
      <c r="D76" s="27" t="s">
        <v>20</v>
      </c>
      <c r="E76" s="28">
        <v>17.5</v>
      </c>
      <c r="F76" s="29">
        <v>382.2</v>
      </c>
      <c r="G76" s="17">
        <f t="shared" si="4"/>
        <v>6689</v>
      </c>
      <c r="H76" s="90">
        <f t="shared" si="5"/>
        <v>0</v>
      </c>
      <c r="I76" s="90">
        <f t="shared" si="6"/>
        <v>0</v>
      </c>
      <c r="J76" s="92"/>
      <c r="K76" s="63">
        <f t="shared" si="7"/>
        <v>6688.5</v>
      </c>
    </row>
    <row r="77" spans="1:11" s="2" customFormat="1" ht="24" customHeight="1">
      <c r="A77" s="12">
        <v>75</v>
      </c>
      <c r="B77" s="27" t="s">
        <v>166</v>
      </c>
      <c r="C77" s="18" t="s">
        <v>40</v>
      </c>
      <c r="D77" s="27" t="s">
        <v>20</v>
      </c>
      <c r="E77" s="28">
        <v>17.5</v>
      </c>
      <c r="F77" s="29">
        <v>78.400000000000006</v>
      </c>
      <c r="G77" s="17">
        <f t="shared" si="4"/>
        <v>1372</v>
      </c>
      <c r="H77" s="90">
        <f t="shared" si="5"/>
        <v>0</v>
      </c>
      <c r="I77" s="90">
        <f t="shared" si="6"/>
        <v>0</v>
      </c>
      <c r="J77" s="92"/>
      <c r="K77" s="63">
        <f t="shared" si="7"/>
        <v>1372</v>
      </c>
    </row>
    <row r="78" spans="1:11" s="2" customFormat="1" ht="24" customHeight="1">
      <c r="A78" s="12">
        <v>76</v>
      </c>
      <c r="B78" s="27" t="s">
        <v>167</v>
      </c>
      <c r="C78" s="18" t="s">
        <v>168</v>
      </c>
      <c r="D78" s="27" t="s">
        <v>148</v>
      </c>
      <c r="E78" s="28">
        <v>1</v>
      </c>
      <c r="F78" s="29">
        <v>857.5</v>
      </c>
      <c r="G78" s="17">
        <f t="shared" si="4"/>
        <v>858</v>
      </c>
      <c r="H78" s="90">
        <f t="shared" si="5"/>
        <v>0</v>
      </c>
      <c r="I78" s="90">
        <f t="shared" si="6"/>
        <v>0</v>
      </c>
      <c r="J78" s="92"/>
      <c r="K78" s="63">
        <f t="shared" si="7"/>
        <v>857.5</v>
      </c>
    </row>
    <row r="79" spans="1:11" s="2" customFormat="1" ht="24" customHeight="1">
      <c r="A79" s="12">
        <v>77</v>
      </c>
      <c r="B79" s="27" t="s">
        <v>169</v>
      </c>
      <c r="C79" s="18" t="s">
        <v>170</v>
      </c>
      <c r="D79" s="27" t="s">
        <v>171</v>
      </c>
      <c r="E79" s="28">
        <v>1</v>
      </c>
      <c r="F79" s="29">
        <v>441</v>
      </c>
      <c r="G79" s="17">
        <f t="shared" si="4"/>
        <v>441</v>
      </c>
      <c r="H79" s="90">
        <f t="shared" si="5"/>
        <v>0</v>
      </c>
      <c r="I79" s="90">
        <f t="shared" si="6"/>
        <v>0</v>
      </c>
      <c r="J79" s="92"/>
      <c r="K79" s="63">
        <f t="shared" si="7"/>
        <v>441</v>
      </c>
    </row>
    <row r="80" spans="1:11" s="2" customFormat="1" ht="24" customHeight="1">
      <c r="A80" s="12">
        <v>78</v>
      </c>
      <c r="B80" s="27" t="s">
        <v>172</v>
      </c>
      <c r="C80" s="26" t="s">
        <v>173</v>
      </c>
      <c r="D80" s="27" t="s">
        <v>148</v>
      </c>
      <c r="E80" s="28">
        <v>1</v>
      </c>
      <c r="F80" s="29">
        <v>1470</v>
      </c>
      <c r="G80" s="17">
        <f t="shared" si="4"/>
        <v>1470</v>
      </c>
      <c r="H80" s="90">
        <f t="shared" si="5"/>
        <v>0</v>
      </c>
      <c r="I80" s="90">
        <f t="shared" si="6"/>
        <v>0</v>
      </c>
      <c r="J80" s="92"/>
      <c r="K80" s="63">
        <f t="shared" si="7"/>
        <v>1470</v>
      </c>
    </row>
    <row r="81" spans="1:11" s="2" customFormat="1" ht="24" customHeight="1">
      <c r="A81" s="12">
        <v>79</v>
      </c>
      <c r="B81" s="27" t="s">
        <v>174</v>
      </c>
      <c r="C81" s="26" t="s">
        <v>175</v>
      </c>
      <c r="D81" s="27" t="s">
        <v>30</v>
      </c>
      <c r="E81" s="28">
        <v>33</v>
      </c>
      <c r="F81" s="29">
        <v>29.4</v>
      </c>
      <c r="G81" s="17">
        <f t="shared" si="4"/>
        <v>970</v>
      </c>
      <c r="H81" s="90">
        <f t="shared" si="5"/>
        <v>0</v>
      </c>
      <c r="I81" s="90">
        <f t="shared" si="6"/>
        <v>0</v>
      </c>
      <c r="J81" s="92"/>
      <c r="K81" s="63">
        <f t="shared" si="7"/>
        <v>970.19999999999993</v>
      </c>
    </row>
    <row r="82" spans="1:11" s="2" customFormat="1" ht="24" customHeight="1">
      <c r="A82" s="12">
        <v>80</v>
      </c>
      <c r="B82" s="27" t="s">
        <v>176</v>
      </c>
      <c r="C82" s="26" t="s">
        <v>177</v>
      </c>
      <c r="D82" s="27" t="s">
        <v>38</v>
      </c>
      <c r="E82" s="28">
        <v>25</v>
      </c>
      <c r="F82" s="29">
        <v>29.4</v>
      </c>
      <c r="G82" s="17">
        <f t="shared" si="4"/>
        <v>735</v>
      </c>
      <c r="H82" s="90">
        <f t="shared" si="5"/>
        <v>0</v>
      </c>
      <c r="I82" s="90">
        <f t="shared" si="6"/>
        <v>0</v>
      </c>
      <c r="J82" s="92"/>
      <c r="K82" s="63">
        <f t="shared" si="7"/>
        <v>735</v>
      </c>
    </row>
    <row r="83" spans="1:11" s="2" customFormat="1" ht="24" customHeight="1">
      <c r="A83" s="12">
        <v>81</v>
      </c>
      <c r="B83" s="27" t="s">
        <v>178</v>
      </c>
      <c r="C83" s="26" t="s">
        <v>179</v>
      </c>
      <c r="D83" s="27" t="s">
        <v>38</v>
      </c>
      <c r="E83" s="28">
        <v>19</v>
      </c>
      <c r="F83" s="29">
        <v>29.4</v>
      </c>
      <c r="G83" s="17">
        <f t="shared" si="4"/>
        <v>559</v>
      </c>
      <c r="H83" s="90">
        <f t="shared" si="5"/>
        <v>0</v>
      </c>
      <c r="I83" s="90">
        <f t="shared" si="6"/>
        <v>0</v>
      </c>
      <c r="J83" s="92"/>
      <c r="K83" s="63">
        <f t="shared" si="7"/>
        <v>558.6</v>
      </c>
    </row>
    <row r="84" spans="1:11" s="2" customFormat="1" ht="24" customHeight="1">
      <c r="A84" s="12">
        <v>82</v>
      </c>
      <c r="B84" s="27" t="s">
        <v>180</v>
      </c>
      <c r="C84" s="26" t="s">
        <v>181</v>
      </c>
      <c r="D84" s="27" t="s">
        <v>30</v>
      </c>
      <c r="E84" s="28">
        <v>8</v>
      </c>
      <c r="F84" s="29">
        <v>34.299999999999997</v>
      </c>
      <c r="G84" s="17">
        <f t="shared" si="4"/>
        <v>274</v>
      </c>
      <c r="H84" s="90">
        <f t="shared" si="5"/>
        <v>0</v>
      </c>
      <c r="I84" s="90">
        <f t="shared" si="6"/>
        <v>0</v>
      </c>
      <c r="J84" s="92"/>
      <c r="K84" s="63">
        <f t="shared" si="7"/>
        <v>274.39999999999998</v>
      </c>
    </row>
    <row r="85" spans="1:11" s="2" customFormat="1" ht="24" customHeight="1">
      <c r="A85" s="12">
        <v>83</v>
      </c>
      <c r="B85" s="27" t="s">
        <v>111</v>
      </c>
      <c r="C85" s="26" t="s">
        <v>182</v>
      </c>
      <c r="D85" s="27" t="s">
        <v>30</v>
      </c>
      <c r="E85" s="28">
        <v>1</v>
      </c>
      <c r="F85" s="29">
        <v>588</v>
      </c>
      <c r="G85" s="17">
        <f t="shared" si="4"/>
        <v>588</v>
      </c>
      <c r="H85" s="90">
        <f t="shared" si="5"/>
        <v>0</v>
      </c>
      <c r="I85" s="90">
        <f t="shared" si="6"/>
        <v>0</v>
      </c>
      <c r="J85" s="92"/>
      <c r="K85" s="63">
        <f t="shared" si="7"/>
        <v>588</v>
      </c>
    </row>
    <row r="86" spans="1:11" s="2" customFormat="1" ht="24" customHeight="1">
      <c r="A86" s="12">
        <v>84</v>
      </c>
      <c r="B86" s="27" t="s">
        <v>183</v>
      </c>
      <c r="C86" s="18" t="s">
        <v>184</v>
      </c>
      <c r="D86" s="27" t="s">
        <v>38</v>
      </c>
      <c r="E86" s="28">
        <v>7</v>
      </c>
      <c r="F86" s="29">
        <v>49</v>
      </c>
      <c r="G86" s="17">
        <f t="shared" si="4"/>
        <v>343</v>
      </c>
      <c r="H86" s="90">
        <f t="shared" si="5"/>
        <v>0</v>
      </c>
      <c r="I86" s="90">
        <f t="shared" si="6"/>
        <v>0</v>
      </c>
      <c r="J86" s="92"/>
      <c r="K86" s="63">
        <f t="shared" si="7"/>
        <v>343</v>
      </c>
    </row>
    <row r="87" spans="1:11" s="2" customFormat="1" ht="30" customHeight="1">
      <c r="A87" s="12">
        <v>85</v>
      </c>
      <c r="B87" s="13" t="s">
        <v>185</v>
      </c>
      <c r="C87" s="18" t="s">
        <v>186</v>
      </c>
      <c r="D87" s="13" t="s">
        <v>35</v>
      </c>
      <c r="E87" s="15">
        <v>1</v>
      </c>
      <c r="F87" s="16">
        <v>1470</v>
      </c>
      <c r="G87" s="17">
        <f t="shared" si="4"/>
        <v>1470</v>
      </c>
      <c r="H87" s="90">
        <f t="shared" si="5"/>
        <v>0</v>
      </c>
      <c r="I87" s="90">
        <f t="shared" si="6"/>
        <v>0</v>
      </c>
      <c r="J87" s="91" t="s">
        <v>187</v>
      </c>
      <c r="K87" s="63">
        <f t="shared" si="7"/>
        <v>1470</v>
      </c>
    </row>
    <row r="88" spans="1:11" s="2" customFormat="1" ht="30" customHeight="1">
      <c r="A88" s="12">
        <v>86</v>
      </c>
      <c r="B88" s="13" t="s">
        <v>188</v>
      </c>
      <c r="C88" s="30" t="s">
        <v>189</v>
      </c>
      <c r="D88" s="13" t="s">
        <v>190</v>
      </c>
      <c r="E88" s="15">
        <v>1</v>
      </c>
      <c r="F88" s="16">
        <v>1332.8</v>
      </c>
      <c r="G88" s="17">
        <f t="shared" si="4"/>
        <v>1333</v>
      </c>
      <c r="H88" s="90">
        <f t="shared" si="5"/>
        <v>0</v>
      </c>
      <c r="I88" s="90">
        <f t="shared" si="6"/>
        <v>0</v>
      </c>
      <c r="J88" s="91"/>
      <c r="K88" s="63">
        <f t="shared" si="7"/>
        <v>1332.8</v>
      </c>
    </row>
    <row r="89" spans="1:11" s="2" customFormat="1" ht="30" customHeight="1">
      <c r="A89" s="12">
        <v>87</v>
      </c>
      <c r="B89" s="13" t="s">
        <v>191</v>
      </c>
      <c r="C89" s="18" t="s">
        <v>192</v>
      </c>
      <c r="D89" s="13" t="s">
        <v>193</v>
      </c>
      <c r="E89" s="15">
        <v>2.5</v>
      </c>
      <c r="F89" s="16">
        <v>509.6</v>
      </c>
      <c r="G89" s="17">
        <f t="shared" si="4"/>
        <v>1274</v>
      </c>
      <c r="H89" s="90">
        <f t="shared" si="5"/>
        <v>0</v>
      </c>
      <c r="I89" s="90">
        <f t="shared" si="6"/>
        <v>0</v>
      </c>
      <c r="J89" s="91"/>
      <c r="K89" s="63">
        <f t="shared" si="7"/>
        <v>1274</v>
      </c>
    </row>
    <row r="90" spans="1:11" s="2" customFormat="1" ht="24" customHeight="1">
      <c r="A90" s="12">
        <v>88</v>
      </c>
      <c r="B90" s="13" t="s">
        <v>194</v>
      </c>
      <c r="C90" s="30" t="s">
        <v>195</v>
      </c>
      <c r="D90" s="13" t="s">
        <v>196</v>
      </c>
      <c r="E90" s="15">
        <v>30</v>
      </c>
      <c r="F90" s="16">
        <v>39.200000000000003</v>
      </c>
      <c r="G90" s="17">
        <f t="shared" si="4"/>
        <v>1176</v>
      </c>
      <c r="H90" s="90">
        <f t="shared" si="5"/>
        <v>0</v>
      </c>
      <c r="I90" s="90">
        <f t="shared" si="6"/>
        <v>0</v>
      </c>
      <c r="J90" s="91"/>
      <c r="K90" s="63">
        <f t="shared" si="7"/>
        <v>1176</v>
      </c>
    </row>
    <row r="91" spans="1:11" s="2" customFormat="1" ht="24" customHeight="1">
      <c r="A91" s="12">
        <v>89</v>
      </c>
      <c r="B91" s="13" t="s">
        <v>197</v>
      </c>
      <c r="C91" s="30" t="s">
        <v>198</v>
      </c>
      <c r="D91" s="13" t="s">
        <v>148</v>
      </c>
      <c r="E91" s="15">
        <v>10</v>
      </c>
      <c r="F91" s="16">
        <v>49</v>
      </c>
      <c r="G91" s="17">
        <f t="shared" si="4"/>
        <v>490</v>
      </c>
      <c r="H91" s="90">
        <f t="shared" si="5"/>
        <v>0</v>
      </c>
      <c r="I91" s="90">
        <f t="shared" si="6"/>
        <v>0</v>
      </c>
      <c r="J91" s="91"/>
      <c r="K91" s="63">
        <f t="shared" si="7"/>
        <v>490</v>
      </c>
    </row>
    <row r="92" spans="1:11" s="2" customFormat="1" ht="24" customHeight="1">
      <c r="A92" s="12">
        <v>90</v>
      </c>
      <c r="B92" s="13" t="s">
        <v>199</v>
      </c>
      <c r="C92" s="30" t="s">
        <v>200</v>
      </c>
      <c r="D92" s="13" t="s">
        <v>30</v>
      </c>
      <c r="E92" s="15">
        <v>6</v>
      </c>
      <c r="F92" s="16">
        <v>39.200000000000003</v>
      </c>
      <c r="G92" s="17">
        <f t="shared" si="4"/>
        <v>235</v>
      </c>
      <c r="H92" s="90">
        <f t="shared" si="5"/>
        <v>0</v>
      </c>
      <c r="I92" s="90">
        <f t="shared" si="6"/>
        <v>0</v>
      </c>
      <c r="J92" s="91"/>
      <c r="K92" s="63">
        <f t="shared" si="7"/>
        <v>235.20000000000002</v>
      </c>
    </row>
    <row r="93" spans="1:11" s="2" customFormat="1" ht="24" customHeight="1">
      <c r="A93" s="12">
        <v>91</v>
      </c>
      <c r="B93" s="13" t="s">
        <v>201</v>
      </c>
      <c r="C93" s="30" t="s">
        <v>202</v>
      </c>
      <c r="D93" s="13" t="s">
        <v>97</v>
      </c>
      <c r="E93" s="15">
        <v>6</v>
      </c>
      <c r="F93" s="16">
        <v>29.4</v>
      </c>
      <c r="G93" s="17">
        <f t="shared" si="4"/>
        <v>176</v>
      </c>
      <c r="H93" s="90">
        <f t="shared" si="5"/>
        <v>0</v>
      </c>
      <c r="I93" s="90">
        <f t="shared" si="6"/>
        <v>0</v>
      </c>
      <c r="J93" s="91"/>
      <c r="K93" s="63">
        <f t="shared" si="7"/>
        <v>176.39999999999998</v>
      </c>
    </row>
    <row r="94" spans="1:11" s="2" customFormat="1" ht="24" customHeight="1">
      <c r="A94" s="12">
        <v>92</v>
      </c>
      <c r="B94" s="13" t="s">
        <v>203</v>
      </c>
      <c r="C94" s="30" t="s">
        <v>163</v>
      </c>
      <c r="D94" s="13" t="s">
        <v>30</v>
      </c>
      <c r="E94" s="15">
        <v>10</v>
      </c>
      <c r="F94" s="16">
        <v>21.56</v>
      </c>
      <c r="G94" s="17">
        <f t="shared" si="4"/>
        <v>216</v>
      </c>
      <c r="H94" s="90">
        <f t="shared" si="5"/>
        <v>0</v>
      </c>
      <c r="I94" s="90">
        <f t="shared" si="6"/>
        <v>0</v>
      </c>
      <c r="J94" s="91"/>
      <c r="K94" s="63">
        <f t="shared" si="7"/>
        <v>215.6</v>
      </c>
    </row>
    <row r="95" spans="1:11" s="2" customFormat="1" ht="24" customHeight="1">
      <c r="A95" s="12">
        <v>93</v>
      </c>
      <c r="B95" s="31" t="s">
        <v>204</v>
      </c>
      <c r="C95" s="18" t="s">
        <v>205</v>
      </c>
      <c r="D95" s="32" t="s">
        <v>20</v>
      </c>
      <c r="E95" s="33">
        <v>1655.4</v>
      </c>
      <c r="F95" s="34">
        <v>26.46</v>
      </c>
      <c r="G95" s="17">
        <f t="shared" si="4"/>
        <v>43802</v>
      </c>
      <c r="H95" s="90">
        <f t="shared" si="5"/>
        <v>0</v>
      </c>
      <c r="I95" s="90">
        <f t="shared" si="6"/>
        <v>0</v>
      </c>
      <c r="J95" s="93"/>
      <c r="K95" s="63">
        <f t="shared" si="7"/>
        <v>43801.884000000005</v>
      </c>
    </row>
    <row r="96" spans="1:11" s="2" customFormat="1" ht="24" customHeight="1">
      <c r="A96" s="12">
        <v>94</v>
      </c>
      <c r="B96" s="32" t="s">
        <v>206</v>
      </c>
      <c r="C96" s="30" t="s">
        <v>207</v>
      </c>
      <c r="D96" s="32" t="s">
        <v>148</v>
      </c>
      <c r="E96" s="33">
        <v>1</v>
      </c>
      <c r="F96" s="34">
        <v>68.599999999999994</v>
      </c>
      <c r="G96" s="17">
        <f t="shared" si="4"/>
        <v>69</v>
      </c>
      <c r="H96" s="90">
        <f t="shared" si="5"/>
        <v>0</v>
      </c>
      <c r="I96" s="90">
        <f t="shared" si="6"/>
        <v>0</v>
      </c>
      <c r="J96" s="93"/>
      <c r="K96" s="63">
        <f t="shared" si="7"/>
        <v>68.599999999999994</v>
      </c>
    </row>
    <row r="97" spans="1:11" s="2" customFormat="1" ht="24" customHeight="1">
      <c r="A97" s="12">
        <v>95</v>
      </c>
      <c r="B97" s="32" t="s">
        <v>208</v>
      </c>
      <c r="C97" s="30" t="s">
        <v>209</v>
      </c>
      <c r="D97" s="32" t="s">
        <v>38</v>
      </c>
      <c r="E97" s="15">
        <v>115</v>
      </c>
      <c r="F97" s="16">
        <v>117.6</v>
      </c>
      <c r="G97" s="17">
        <f t="shared" si="4"/>
        <v>13524</v>
      </c>
      <c r="H97" s="90">
        <f t="shared" si="5"/>
        <v>0</v>
      </c>
      <c r="I97" s="90">
        <f t="shared" si="6"/>
        <v>0</v>
      </c>
      <c r="J97" s="93"/>
      <c r="K97" s="63">
        <f t="shared" si="7"/>
        <v>13524</v>
      </c>
    </row>
    <row r="98" spans="1:11" s="2" customFormat="1" ht="24" customHeight="1">
      <c r="A98" s="12">
        <v>96</v>
      </c>
      <c r="B98" s="13" t="s">
        <v>210</v>
      </c>
      <c r="C98" s="30" t="s">
        <v>211</v>
      </c>
      <c r="D98" s="32" t="s">
        <v>20</v>
      </c>
      <c r="E98" s="15">
        <v>92</v>
      </c>
      <c r="F98" s="16">
        <v>411.6</v>
      </c>
      <c r="G98" s="17">
        <f t="shared" si="4"/>
        <v>37867</v>
      </c>
      <c r="H98" s="90">
        <f t="shared" si="5"/>
        <v>0</v>
      </c>
      <c r="I98" s="90">
        <f t="shared" si="6"/>
        <v>0</v>
      </c>
      <c r="J98" s="93"/>
      <c r="K98" s="63">
        <f t="shared" si="7"/>
        <v>37867.200000000004</v>
      </c>
    </row>
    <row r="99" spans="1:11" s="2" customFormat="1" ht="24" customHeight="1">
      <c r="A99" s="12">
        <v>97</v>
      </c>
      <c r="B99" s="13" t="s">
        <v>212</v>
      </c>
      <c r="C99" s="30" t="s">
        <v>213</v>
      </c>
      <c r="D99" s="20" t="s">
        <v>148</v>
      </c>
      <c r="E99" s="15">
        <v>24</v>
      </c>
      <c r="F99" s="16">
        <v>98</v>
      </c>
      <c r="G99" s="17">
        <f t="shared" si="4"/>
        <v>2352</v>
      </c>
      <c r="H99" s="90">
        <f t="shared" si="5"/>
        <v>0</v>
      </c>
      <c r="I99" s="90">
        <f t="shared" si="6"/>
        <v>0</v>
      </c>
      <c r="J99" s="93"/>
      <c r="K99" s="63">
        <f t="shared" si="7"/>
        <v>2352</v>
      </c>
    </row>
    <row r="100" spans="1:11" s="2" customFormat="1" ht="24" customHeight="1">
      <c r="A100" s="12">
        <v>98</v>
      </c>
      <c r="B100" s="13" t="s">
        <v>214</v>
      </c>
      <c r="C100" s="30" t="s">
        <v>215</v>
      </c>
      <c r="D100" s="23" t="s">
        <v>20</v>
      </c>
      <c r="E100" s="15">
        <v>16.899999999999999</v>
      </c>
      <c r="F100" s="24">
        <v>622.29999999999995</v>
      </c>
      <c r="G100" s="17">
        <f t="shared" si="4"/>
        <v>10517</v>
      </c>
      <c r="H100" s="90">
        <f t="shared" si="5"/>
        <v>0</v>
      </c>
      <c r="I100" s="90">
        <f t="shared" si="6"/>
        <v>0</v>
      </c>
      <c r="J100" s="93"/>
      <c r="K100" s="63">
        <f t="shared" si="7"/>
        <v>10516.869999999999</v>
      </c>
    </row>
    <row r="101" spans="1:11" s="2" customFormat="1" ht="24" customHeight="1">
      <c r="A101" s="12">
        <v>99</v>
      </c>
      <c r="B101" s="13" t="s">
        <v>216</v>
      </c>
      <c r="C101" s="30" t="s">
        <v>217</v>
      </c>
      <c r="D101" s="23" t="s">
        <v>76</v>
      </c>
      <c r="E101" s="15">
        <v>1</v>
      </c>
      <c r="F101" s="24">
        <v>588</v>
      </c>
      <c r="G101" s="17">
        <f t="shared" si="4"/>
        <v>588</v>
      </c>
      <c r="H101" s="90">
        <f t="shared" si="5"/>
        <v>0</v>
      </c>
      <c r="I101" s="90">
        <f t="shared" si="6"/>
        <v>0</v>
      </c>
      <c r="J101" s="93"/>
      <c r="K101" s="63">
        <f t="shared" si="7"/>
        <v>588</v>
      </c>
    </row>
    <row r="102" spans="1:11" s="2" customFormat="1" ht="24" customHeight="1">
      <c r="A102" s="12">
        <v>100</v>
      </c>
      <c r="B102" s="13" t="s">
        <v>218</v>
      </c>
      <c r="C102" s="30" t="s">
        <v>80</v>
      </c>
      <c r="D102" s="20" t="s">
        <v>30</v>
      </c>
      <c r="E102" s="15">
        <v>1</v>
      </c>
      <c r="F102" s="16">
        <v>980</v>
      </c>
      <c r="G102" s="17">
        <f t="shared" si="4"/>
        <v>980</v>
      </c>
      <c r="H102" s="90">
        <f t="shared" si="5"/>
        <v>0</v>
      </c>
      <c r="I102" s="90">
        <f t="shared" si="6"/>
        <v>0</v>
      </c>
      <c r="J102" s="93"/>
      <c r="K102" s="63">
        <f t="shared" si="7"/>
        <v>980</v>
      </c>
    </row>
    <row r="103" spans="1:11" s="2" customFormat="1" ht="24" customHeight="1">
      <c r="A103" s="53" t="s">
        <v>219</v>
      </c>
      <c r="B103" s="54"/>
      <c r="C103" s="55"/>
      <c r="D103" s="20"/>
      <c r="E103" s="15"/>
      <c r="F103" s="16"/>
      <c r="G103" s="17">
        <f>SUM(G3:G102)</f>
        <v>372601</v>
      </c>
      <c r="H103" s="90"/>
      <c r="I103" s="90">
        <f>I106/1.045</f>
        <v>0</v>
      </c>
      <c r="J103" s="94"/>
      <c r="K103" s="63"/>
    </row>
    <row r="104" spans="1:11" s="3" customFormat="1" ht="24" customHeight="1">
      <c r="A104" s="56" t="s">
        <v>6</v>
      </c>
      <c r="B104" s="56"/>
      <c r="C104" s="57"/>
      <c r="D104" s="51" t="s">
        <v>220</v>
      </c>
      <c r="E104" s="15"/>
      <c r="F104" s="16"/>
      <c r="G104" s="17">
        <f>ROUND((SUM(G3:G102))*1.5%,0)</f>
        <v>5589</v>
      </c>
      <c r="H104" s="90"/>
      <c r="I104" s="90">
        <f>I103*0.015</f>
        <v>0</v>
      </c>
      <c r="J104" s="95">
        <v>1.4999999999999999E-2</v>
      </c>
      <c r="K104" s="64"/>
    </row>
    <row r="105" spans="1:11" s="3" customFormat="1" ht="24" customHeight="1">
      <c r="A105" s="56" t="s">
        <v>7</v>
      </c>
      <c r="B105" s="56"/>
      <c r="C105" s="57"/>
      <c r="D105" s="51" t="s">
        <v>220</v>
      </c>
      <c r="E105" s="15"/>
      <c r="F105" s="16"/>
      <c r="G105" s="17">
        <f>ROUND((SUM(G3:G102))*3%,0)</f>
        <v>11178</v>
      </c>
      <c r="H105" s="90"/>
      <c r="I105" s="90">
        <f>I106-I103-I104</f>
        <v>0</v>
      </c>
      <c r="J105" s="96">
        <v>0.03</v>
      </c>
      <c r="K105" s="64"/>
    </row>
    <row r="106" spans="1:11" s="4" customFormat="1" ht="24" customHeight="1">
      <c r="A106" s="58" t="s">
        <v>221</v>
      </c>
      <c r="B106" s="58"/>
      <c r="C106" s="59"/>
      <c r="D106" s="52" t="s">
        <v>220</v>
      </c>
      <c r="E106" s="35"/>
      <c r="F106" s="36"/>
      <c r="G106" s="37">
        <f>SUM(G103:G105)</f>
        <v>389368</v>
      </c>
      <c r="H106" s="97"/>
      <c r="I106" s="97">
        <f>汇总表!D8</f>
        <v>0</v>
      </c>
      <c r="J106" s="98"/>
      <c r="K106" s="65"/>
    </row>
    <row r="107" spans="1:11" hidden="1">
      <c r="G107" s="66">
        <v>372601</v>
      </c>
      <c r="H107" s="66"/>
      <c r="I107" s="66">
        <f>I103</f>
        <v>0</v>
      </c>
    </row>
    <row r="108" spans="1:11" hidden="1">
      <c r="G108" s="66">
        <v>372601</v>
      </c>
      <c r="H108" s="66"/>
      <c r="I108" s="66">
        <f>I103</f>
        <v>0</v>
      </c>
    </row>
    <row r="109" spans="1:11" hidden="1">
      <c r="G109" s="66">
        <v>372601</v>
      </c>
      <c r="H109" s="66"/>
      <c r="I109" s="66">
        <f>I103</f>
        <v>0</v>
      </c>
    </row>
    <row r="110" spans="1:11" hidden="1">
      <c r="G110" s="66">
        <v>372601</v>
      </c>
      <c r="H110" s="66"/>
      <c r="I110" s="66">
        <f>I103</f>
        <v>0</v>
      </c>
    </row>
    <row r="111" spans="1:11" hidden="1">
      <c r="G111" s="66">
        <v>372601</v>
      </c>
      <c r="H111" s="66"/>
      <c r="I111" s="66">
        <f>I103</f>
        <v>0</v>
      </c>
    </row>
    <row r="112" spans="1:11" hidden="1">
      <c r="G112" s="66">
        <v>372601</v>
      </c>
      <c r="H112" s="66"/>
      <c r="I112" s="66">
        <f>I103</f>
        <v>0</v>
      </c>
    </row>
    <row r="113" spans="7:9" hidden="1">
      <c r="G113" s="66">
        <v>372601</v>
      </c>
      <c r="H113" s="66"/>
      <c r="I113" s="66">
        <f>I103</f>
        <v>0</v>
      </c>
    </row>
    <row r="114" spans="7:9" hidden="1">
      <c r="G114" s="66">
        <v>372601</v>
      </c>
      <c r="H114" s="66"/>
      <c r="I114" s="66">
        <f>I103</f>
        <v>0</v>
      </c>
    </row>
    <row r="115" spans="7:9" hidden="1">
      <c r="G115" s="66">
        <v>372601</v>
      </c>
      <c r="H115" s="66"/>
      <c r="I115" s="66">
        <f>I111</f>
        <v>0</v>
      </c>
    </row>
    <row r="116" spans="7:9" hidden="1">
      <c r="G116" s="66">
        <v>372601</v>
      </c>
      <c r="H116" s="66"/>
      <c r="I116" s="66">
        <f>I111</f>
        <v>0</v>
      </c>
    </row>
    <row r="117" spans="7:9" hidden="1">
      <c r="G117" s="66">
        <v>372601</v>
      </c>
      <c r="H117" s="66"/>
      <c r="I117" s="66">
        <f>I111</f>
        <v>0</v>
      </c>
    </row>
    <row r="118" spans="7:9" hidden="1">
      <c r="G118" s="66">
        <v>372601</v>
      </c>
      <c r="H118" s="66"/>
      <c r="I118" s="66">
        <f>I111</f>
        <v>0</v>
      </c>
    </row>
    <row r="119" spans="7:9" hidden="1">
      <c r="G119" s="66">
        <v>372601</v>
      </c>
      <c r="H119" s="66"/>
      <c r="I119" s="66">
        <f>I111</f>
        <v>0</v>
      </c>
    </row>
    <row r="120" spans="7:9" hidden="1">
      <c r="G120" s="66">
        <v>372601</v>
      </c>
      <c r="H120" s="66"/>
      <c r="I120" s="66">
        <f>I111</f>
        <v>0</v>
      </c>
    </row>
    <row r="121" spans="7:9" hidden="1">
      <c r="G121" s="66">
        <v>372601</v>
      </c>
      <c r="H121" s="66"/>
      <c r="I121" s="66">
        <f>I111</f>
        <v>0</v>
      </c>
    </row>
    <row r="122" spans="7:9" hidden="1">
      <c r="G122" s="66">
        <v>372601</v>
      </c>
      <c r="H122" s="66"/>
      <c r="I122" s="66">
        <f>I111</f>
        <v>0</v>
      </c>
    </row>
    <row r="123" spans="7:9" hidden="1">
      <c r="G123" s="66">
        <v>372601</v>
      </c>
      <c r="H123" s="66"/>
      <c r="I123" s="66">
        <f>I119</f>
        <v>0</v>
      </c>
    </row>
    <row r="124" spans="7:9" hidden="1">
      <c r="G124" s="66">
        <v>372601</v>
      </c>
      <c r="H124" s="66"/>
      <c r="I124" s="66">
        <f>I119</f>
        <v>0</v>
      </c>
    </row>
    <row r="125" spans="7:9" hidden="1">
      <c r="G125" s="66">
        <v>372601</v>
      </c>
      <c r="H125" s="66"/>
      <c r="I125" s="66">
        <f>I119</f>
        <v>0</v>
      </c>
    </row>
    <row r="126" spans="7:9" hidden="1">
      <c r="G126" s="66">
        <v>372601</v>
      </c>
      <c r="H126" s="66"/>
      <c r="I126" s="66">
        <f>I119</f>
        <v>0</v>
      </c>
    </row>
    <row r="127" spans="7:9" hidden="1">
      <c r="G127" s="66">
        <v>372601</v>
      </c>
      <c r="H127" s="66"/>
      <c r="I127" s="66">
        <f>I119</f>
        <v>0</v>
      </c>
    </row>
    <row r="128" spans="7:9" hidden="1">
      <c r="G128" s="66">
        <v>372601</v>
      </c>
      <c r="H128" s="66"/>
      <c r="I128" s="66">
        <f>I119</f>
        <v>0</v>
      </c>
    </row>
    <row r="129" spans="7:9" hidden="1">
      <c r="G129" s="66">
        <v>372601</v>
      </c>
      <c r="H129" s="66"/>
      <c r="I129" s="66">
        <f>I119</f>
        <v>0</v>
      </c>
    </row>
    <row r="130" spans="7:9" hidden="1">
      <c r="G130" s="66">
        <v>372601</v>
      </c>
      <c r="H130" s="66"/>
      <c r="I130" s="66">
        <f>I119</f>
        <v>0</v>
      </c>
    </row>
    <row r="131" spans="7:9" hidden="1">
      <c r="G131" s="66">
        <v>372601</v>
      </c>
      <c r="H131" s="66"/>
      <c r="I131" s="66">
        <f>I127</f>
        <v>0</v>
      </c>
    </row>
    <row r="132" spans="7:9" hidden="1">
      <c r="G132" s="66">
        <v>372601</v>
      </c>
      <c r="H132" s="66"/>
      <c r="I132" s="66">
        <f>I127</f>
        <v>0</v>
      </c>
    </row>
    <row r="133" spans="7:9" hidden="1">
      <c r="G133" s="66">
        <v>372601</v>
      </c>
      <c r="H133" s="66"/>
      <c r="I133" s="66">
        <f>I127</f>
        <v>0</v>
      </c>
    </row>
    <row r="134" spans="7:9" hidden="1">
      <c r="G134" s="66">
        <v>372601</v>
      </c>
      <c r="H134" s="66"/>
      <c r="I134" s="66">
        <f>I127</f>
        <v>0</v>
      </c>
    </row>
    <row r="135" spans="7:9" hidden="1">
      <c r="G135" s="66">
        <v>372601</v>
      </c>
      <c r="H135" s="66"/>
      <c r="I135" s="66">
        <f>I127</f>
        <v>0</v>
      </c>
    </row>
    <row r="136" spans="7:9" hidden="1">
      <c r="G136" s="66">
        <v>372601</v>
      </c>
      <c r="H136" s="66"/>
      <c r="I136" s="66">
        <f>I127</f>
        <v>0</v>
      </c>
    </row>
    <row r="137" spans="7:9" hidden="1">
      <c r="G137" s="66">
        <v>372601</v>
      </c>
      <c r="H137" s="66"/>
      <c r="I137" s="66">
        <f>I127</f>
        <v>0</v>
      </c>
    </row>
    <row r="138" spans="7:9" hidden="1">
      <c r="G138" s="66">
        <v>372601</v>
      </c>
      <c r="H138" s="66"/>
      <c r="I138" s="66">
        <f>I127</f>
        <v>0</v>
      </c>
    </row>
    <row r="139" spans="7:9" hidden="1">
      <c r="G139" s="66">
        <v>372601</v>
      </c>
      <c r="H139" s="66"/>
      <c r="I139" s="66">
        <f>I135</f>
        <v>0</v>
      </c>
    </row>
    <row r="140" spans="7:9" hidden="1">
      <c r="G140" s="66">
        <v>372601</v>
      </c>
      <c r="H140" s="66"/>
      <c r="I140" s="66">
        <f>I135</f>
        <v>0</v>
      </c>
    </row>
    <row r="141" spans="7:9" hidden="1">
      <c r="G141" s="66">
        <v>372601</v>
      </c>
      <c r="H141" s="66"/>
      <c r="I141" s="66">
        <f>I135</f>
        <v>0</v>
      </c>
    </row>
    <row r="142" spans="7:9" hidden="1">
      <c r="G142" s="66">
        <v>372601</v>
      </c>
      <c r="H142" s="66"/>
      <c r="I142" s="66">
        <f>I135</f>
        <v>0</v>
      </c>
    </row>
    <row r="143" spans="7:9" hidden="1">
      <c r="G143" s="66">
        <v>372601</v>
      </c>
      <c r="H143" s="66"/>
      <c r="I143" s="66">
        <f>I135</f>
        <v>0</v>
      </c>
    </row>
    <row r="144" spans="7:9" hidden="1">
      <c r="G144" s="66">
        <v>372601</v>
      </c>
      <c r="H144" s="66"/>
      <c r="I144" s="66">
        <f>I135</f>
        <v>0</v>
      </c>
    </row>
    <row r="145" spans="7:9" hidden="1">
      <c r="G145" s="66">
        <v>372601</v>
      </c>
      <c r="H145" s="66"/>
      <c r="I145" s="66">
        <f>I135</f>
        <v>0</v>
      </c>
    </row>
    <row r="146" spans="7:9" hidden="1">
      <c r="G146" s="66">
        <v>372601</v>
      </c>
      <c r="H146" s="66"/>
      <c r="I146" s="66">
        <f>I135</f>
        <v>0</v>
      </c>
    </row>
    <row r="147" spans="7:9" hidden="1">
      <c r="G147" s="66">
        <v>372601</v>
      </c>
      <c r="H147" s="66"/>
      <c r="I147" s="66">
        <f>I143</f>
        <v>0</v>
      </c>
    </row>
    <row r="148" spans="7:9" hidden="1">
      <c r="G148" s="66">
        <v>372601</v>
      </c>
      <c r="H148" s="66"/>
      <c r="I148" s="66">
        <f>I143</f>
        <v>0</v>
      </c>
    </row>
    <row r="149" spans="7:9" hidden="1">
      <c r="G149" s="66">
        <v>372601</v>
      </c>
      <c r="H149" s="66"/>
      <c r="I149" s="66">
        <f>I143</f>
        <v>0</v>
      </c>
    </row>
    <row r="150" spans="7:9" hidden="1">
      <c r="G150" s="66">
        <v>372601</v>
      </c>
      <c r="H150" s="66"/>
      <c r="I150" s="66">
        <f>I143</f>
        <v>0</v>
      </c>
    </row>
    <row r="151" spans="7:9" hidden="1">
      <c r="G151" s="66">
        <v>372601</v>
      </c>
      <c r="H151" s="66"/>
      <c r="I151" s="66">
        <f>I143</f>
        <v>0</v>
      </c>
    </row>
    <row r="152" spans="7:9" hidden="1">
      <c r="G152" s="66">
        <v>372601</v>
      </c>
      <c r="H152" s="66"/>
      <c r="I152" s="66">
        <f>I143</f>
        <v>0</v>
      </c>
    </row>
    <row r="153" spans="7:9" hidden="1">
      <c r="G153" s="66">
        <v>372601</v>
      </c>
      <c r="H153" s="66"/>
      <c r="I153" s="66">
        <f>I143</f>
        <v>0</v>
      </c>
    </row>
    <row r="154" spans="7:9" hidden="1">
      <c r="G154" s="66">
        <v>372601</v>
      </c>
      <c r="H154" s="66"/>
      <c r="I154" s="66">
        <f>I143</f>
        <v>0</v>
      </c>
    </row>
    <row r="155" spans="7:9" hidden="1">
      <c r="G155" s="66">
        <v>372601</v>
      </c>
      <c r="H155" s="66"/>
      <c r="I155" s="66">
        <f>I151</f>
        <v>0</v>
      </c>
    </row>
    <row r="156" spans="7:9" hidden="1">
      <c r="G156" s="66">
        <v>372601</v>
      </c>
      <c r="H156" s="66"/>
      <c r="I156" s="66">
        <f>I151</f>
        <v>0</v>
      </c>
    </row>
    <row r="157" spans="7:9" hidden="1">
      <c r="G157" s="66">
        <v>372601</v>
      </c>
      <c r="H157" s="66"/>
      <c r="I157" s="66">
        <f>I151</f>
        <v>0</v>
      </c>
    </row>
    <row r="158" spans="7:9" hidden="1">
      <c r="G158" s="66">
        <v>372601</v>
      </c>
      <c r="H158" s="66"/>
      <c r="I158" s="66">
        <f>I151</f>
        <v>0</v>
      </c>
    </row>
    <row r="159" spans="7:9" hidden="1">
      <c r="G159" s="66">
        <v>372601</v>
      </c>
      <c r="H159" s="66"/>
      <c r="I159" s="66">
        <f>I151</f>
        <v>0</v>
      </c>
    </row>
    <row r="160" spans="7:9" hidden="1">
      <c r="G160" s="66">
        <v>372601</v>
      </c>
      <c r="H160" s="66"/>
      <c r="I160" s="66">
        <f>I151</f>
        <v>0</v>
      </c>
    </row>
    <row r="161" spans="7:9" hidden="1">
      <c r="G161" s="66">
        <v>372601</v>
      </c>
      <c r="H161" s="66"/>
      <c r="I161" s="66">
        <f>I151</f>
        <v>0</v>
      </c>
    </row>
    <row r="162" spans="7:9" hidden="1">
      <c r="G162" s="66">
        <v>372601</v>
      </c>
      <c r="H162" s="66"/>
      <c r="I162" s="66">
        <f>I151</f>
        <v>0</v>
      </c>
    </row>
    <row r="163" spans="7:9" hidden="1">
      <c r="G163" s="66">
        <v>372601</v>
      </c>
      <c r="H163" s="66"/>
      <c r="I163" s="66">
        <f>I159</f>
        <v>0</v>
      </c>
    </row>
    <row r="164" spans="7:9" hidden="1">
      <c r="G164" s="66">
        <v>372601</v>
      </c>
      <c r="H164" s="66"/>
      <c r="I164" s="66">
        <f>I159</f>
        <v>0</v>
      </c>
    </row>
    <row r="165" spans="7:9" hidden="1">
      <c r="G165" s="66">
        <v>372601</v>
      </c>
      <c r="H165" s="66"/>
      <c r="I165" s="66">
        <f>I159</f>
        <v>0</v>
      </c>
    </row>
    <row r="166" spans="7:9" hidden="1">
      <c r="G166" s="66">
        <v>372601</v>
      </c>
      <c r="H166" s="66"/>
      <c r="I166" s="66">
        <f>I159</f>
        <v>0</v>
      </c>
    </row>
    <row r="167" spans="7:9" hidden="1">
      <c r="G167" s="66">
        <v>372601</v>
      </c>
      <c r="H167" s="66"/>
      <c r="I167" s="66">
        <f>I159</f>
        <v>0</v>
      </c>
    </row>
    <row r="168" spans="7:9" hidden="1">
      <c r="G168" s="66">
        <v>372601</v>
      </c>
      <c r="H168" s="66"/>
      <c r="I168" s="66">
        <f>I159</f>
        <v>0</v>
      </c>
    </row>
    <row r="169" spans="7:9" hidden="1">
      <c r="G169" s="66">
        <v>372601</v>
      </c>
      <c r="H169" s="66"/>
      <c r="I169" s="66">
        <f>I159</f>
        <v>0</v>
      </c>
    </row>
    <row r="170" spans="7:9" hidden="1">
      <c r="G170" s="66">
        <v>372601</v>
      </c>
      <c r="H170" s="66"/>
      <c r="I170" s="66">
        <f>I159</f>
        <v>0</v>
      </c>
    </row>
    <row r="171" spans="7:9" hidden="1">
      <c r="G171" s="66">
        <v>372601</v>
      </c>
      <c r="H171" s="66"/>
      <c r="I171" s="66">
        <f>I167</f>
        <v>0</v>
      </c>
    </row>
    <row r="172" spans="7:9" hidden="1">
      <c r="G172" s="66">
        <v>372601</v>
      </c>
      <c r="H172" s="66"/>
      <c r="I172" s="66">
        <f>I167</f>
        <v>0</v>
      </c>
    </row>
    <row r="173" spans="7:9" hidden="1">
      <c r="G173" s="66">
        <v>372601</v>
      </c>
      <c r="H173" s="66"/>
      <c r="I173" s="66">
        <f>I167</f>
        <v>0</v>
      </c>
    </row>
    <row r="174" spans="7:9" hidden="1">
      <c r="G174" s="66">
        <v>372601</v>
      </c>
      <c r="H174" s="66"/>
      <c r="I174" s="66">
        <f>I167</f>
        <v>0</v>
      </c>
    </row>
    <row r="175" spans="7:9" hidden="1">
      <c r="G175" s="66">
        <v>372601</v>
      </c>
      <c r="H175" s="66"/>
      <c r="I175" s="66">
        <f>I167</f>
        <v>0</v>
      </c>
    </row>
    <row r="176" spans="7:9" hidden="1">
      <c r="G176" s="66">
        <v>372601</v>
      </c>
      <c r="H176" s="66"/>
      <c r="I176" s="66">
        <f>I167</f>
        <v>0</v>
      </c>
    </row>
    <row r="177" spans="7:9" hidden="1">
      <c r="G177" s="66">
        <v>372601</v>
      </c>
      <c r="H177" s="66"/>
      <c r="I177" s="66">
        <f>I167</f>
        <v>0</v>
      </c>
    </row>
    <row r="178" spans="7:9" hidden="1">
      <c r="G178" s="66">
        <v>372601</v>
      </c>
      <c r="H178" s="66"/>
      <c r="I178" s="66">
        <f>I167</f>
        <v>0</v>
      </c>
    </row>
    <row r="179" spans="7:9" hidden="1">
      <c r="G179" s="66">
        <v>372601</v>
      </c>
      <c r="H179" s="66"/>
      <c r="I179" s="66">
        <f>I175</f>
        <v>0</v>
      </c>
    </row>
    <row r="180" spans="7:9" hidden="1">
      <c r="G180" s="66">
        <v>372601</v>
      </c>
      <c r="H180" s="66"/>
      <c r="I180" s="66">
        <f>I175</f>
        <v>0</v>
      </c>
    </row>
    <row r="181" spans="7:9" hidden="1">
      <c r="G181" s="66">
        <v>372601</v>
      </c>
      <c r="H181" s="66"/>
      <c r="I181" s="66">
        <f>I175</f>
        <v>0</v>
      </c>
    </row>
    <row r="182" spans="7:9" hidden="1">
      <c r="G182" s="66">
        <v>372601</v>
      </c>
      <c r="H182" s="66"/>
      <c r="I182" s="66">
        <f>I175</f>
        <v>0</v>
      </c>
    </row>
    <row r="183" spans="7:9" hidden="1">
      <c r="G183" s="66">
        <v>372601</v>
      </c>
      <c r="H183" s="66"/>
      <c r="I183" s="66">
        <f>I175</f>
        <v>0</v>
      </c>
    </row>
    <row r="184" spans="7:9" hidden="1">
      <c r="G184" s="66">
        <v>372601</v>
      </c>
      <c r="H184" s="66"/>
      <c r="I184" s="66">
        <f>I175</f>
        <v>0</v>
      </c>
    </row>
    <row r="185" spans="7:9" hidden="1">
      <c r="G185" s="66">
        <v>372601</v>
      </c>
      <c r="H185" s="66"/>
      <c r="I185" s="66">
        <f>I175</f>
        <v>0</v>
      </c>
    </row>
    <row r="186" spans="7:9" hidden="1">
      <c r="G186" s="66">
        <v>372601</v>
      </c>
      <c r="H186" s="66"/>
      <c r="I186" s="66">
        <f>I175</f>
        <v>0</v>
      </c>
    </row>
    <row r="187" spans="7:9" hidden="1">
      <c r="G187" s="66">
        <v>372601</v>
      </c>
      <c r="H187" s="66"/>
      <c r="I187" s="66">
        <f>I183</f>
        <v>0</v>
      </c>
    </row>
    <row r="188" spans="7:9" hidden="1">
      <c r="G188" s="66">
        <v>372601</v>
      </c>
      <c r="H188" s="66"/>
      <c r="I188" s="66">
        <f>I183</f>
        <v>0</v>
      </c>
    </row>
    <row r="189" spans="7:9" hidden="1">
      <c r="G189" s="66">
        <v>372601</v>
      </c>
      <c r="H189" s="66"/>
      <c r="I189" s="66">
        <f>I183</f>
        <v>0</v>
      </c>
    </row>
    <row r="190" spans="7:9" hidden="1">
      <c r="G190" s="66">
        <v>372601</v>
      </c>
      <c r="H190" s="66"/>
      <c r="I190" s="66">
        <f>I183</f>
        <v>0</v>
      </c>
    </row>
    <row r="191" spans="7:9" hidden="1">
      <c r="G191" s="66">
        <v>372601</v>
      </c>
      <c r="H191" s="66"/>
      <c r="I191" s="66">
        <f>I183</f>
        <v>0</v>
      </c>
    </row>
    <row r="192" spans="7:9" hidden="1">
      <c r="G192" s="66">
        <v>372601</v>
      </c>
      <c r="H192" s="66"/>
      <c r="I192" s="66">
        <f>I183</f>
        <v>0</v>
      </c>
    </row>
    <row r="193" spans="7:9" hidden="1">
      <c r="G193" s="66">
        <v>372601</v>
      </c>
      <c r="H193" s="66"/>
      <c r="I193" s="66">
        <f>I183</f>
        <v>0</v>
      </c>
    </row>
    <row r="194" spans="7:9" hidden="1">
      <c r="G194" s="66">
        <v>372601</v>
      </c>
      <c r="H194" s="66"/>
      <c r="I194" s="66">
        <f>I183</f>
        <v>0</v>
      </c>
    </row>
    <row r="195" spans="7:9" hidden="1">
      <c r="G195" s="66">
        <v>372601</v>
      </c>
      <c r="H195" s="66"/>
      <c r="I195" s="66">
        <f>I191</f>
        <v>0</v>
      </c>
    </row>
    <row r="196" spans="7:9" hidden="1">
      <c r="G196" s="66">
        <v>372601</v>
      </c>
      <c r="H196" s="66"/>
      <c r="I196" s="66">
        <f>I191</f>
        <v>0</v>
      </c>
    </row>
    <row r="197" spans="7:9" hidden="1">
      <c r="G197" s="66">
        <v>372601</v>
      </c>
      <c r="H197" s="66"/>
      <c r="I197" s="66">
        <f>I191</f>
        <v>0</v>
      </c>
    </row>
    <row r="198" spans="7:9" hidden="1">
      <c r="G198" s="66">
        <v>372601</v>
      </c>
      <c r="H198" s="66"/>
      <c r="I198" s="66">
        <f>I191</f>
        <v>0</v>
      </c>
    </row>
    <row r="199" spans="7:9" hidden="1">
      <c r="G199" s="66">
        <v>372601</v>
      </c>
      <c r="H199" s="66"/>
      <c r="I199" s="66">
        <f>I191</f>
        <v>0</v>
      </c>
    </row>
    <row r="200" spans="7:9" hidden="1">
      <c r="G200" s="66">
        <v>372601</v>
      </c>
      <c r="H200" s="66"/>
      <c r="I200" s="66">
        <f>I191</f>
        <v>0</v>
      </c>
    </row>
    <row r="201" spans="7:9" hidden="1">
      <c r="G201" s="66">
        <v>372601</v>
      </c>
      <c r="H201" s="66"/>
      <c r="I201" s="66">
        <f>I191</f>
        <v>0</v>
      </c>
    </row>
    <row r="202" spans="7:9" hidden="1">
      <c r="G202" s="66">
        <v>372601</v>
      </c>
      <c r="H202" s="66"/>
      <c r="I202" s="66">
        <f>I191</f>
        <v>0</v>
      </c>
    </row>
    <row r="203" spans="7:9" hidden="1">
      <c r="G203" s="66">
        <v>372601</v>
      </c>
      <c r="H203" s="66"/>
      <c r="I203" s="66">
        <f>I199</f>
        <v>0</v>
      </c>
    </row>
    <row r="204" spans="7:9" hidden="1">
      <c r="G204" s="66">
        <v>372601</v>
      </c>
      <c r="H204" s="66"/>
      <c r="I204" s="66">
        <f>I199</f>
        <v>0</v>
      </c>
    </row>
    <row r="205" spans="7:9" hidden="1">
      <c r="G205" s="66">
        <v>372601</v>
      </c>
      <c r="H205" s="66"/>
      <c r="I205" s="66">
        <f>I199</f>
        <v>0</v>
      </c>
    </row>
    <row r="206" spans="7:9" hidden="1">
      <c r="G206" s="66">
        <v>372601</v>
      </c>
      <c r="H206" s="66"/>
      <c r="I206" s="66">
        <f>I199</f>
        <v>0</v>
      </c>
    </row>
    <row r="207" spans="7:9" hidden="1">
      <c r="G207" s="66">
        <v>372601</v>
      </c>
      <c r="H207" s="66"/>
      <c r="I207" s="66">
        <f>I199</f>
        <v>0</v>
      </c>
    </row>
    <row r="208" spans="7:9" hidden="1">
      <c r="G208" s="66">
        <v>372601</v>
      </c>
      <c r="H208" s="66"/>
      <c r="I208" s="66">
        <f>I199</f>
        <v>0</v>
      </c>
    </row>
    <row r="209" spans="7:9" hidden="1">
      <c r="G209" s="66">
        <v>372601</v>
      </c>
      <c r="H209" s="66"/>
      <c r="I209" s="66">
        <f>I199</f>
        <v>0</v>
      </c>
    </row>
    <row r="210" spans="7:9" hidden="1">
      <c r="G210" s="66">
        <v>372601</v>
      </c>
      <c r="H210" s="66"/>
      <c r="I210" s="66">
        <f>I199</f>
        <v>0</v>
      </c>
    </row>
    <row r="211" spans="7:9" hidden="1">
      <c r="G211" s="66">
        <v>372601</v>
      </c>
      <c r="H211" s="66"/>
      <c r="I211" s="66">
        <f>I207</f>
        <v>0</v>
      </c>
    </row>
    <row r="212" spans="7:9" hidden="1">
      <c r="G212" s="66">
        <v>372601</v>
      </c>
      <c r="H212" s="66"/>
      <c r="I212" s="66">
        <f>I207</f>
        <v>0</v>
      </c>
    </row>
    <row r="213" spans="7:9" hidden="1">
      <c r="G213" s="66">
        <v>372601</v>
      </c>
      <c r="H213" s="66"/>
      <c r="I213" s="66">
        <f>I207</f>
        <v>0</v>
      </c>
    </row>
    <row r="214" spans="7:9" hidden="1">
      <c r="G214" s="66">
        <v>372601</v>
      </c>
      <c r="H214" s="66"/>
      <c r="I214" s="66">
        <f>I207</f>
        <v>0</v>
      </c>
    </row>
    <row r="215" spans="7:9" hidden="1">
      <c r="G215" s="66">
        <v>372601</v>
      </c>
      <c r="H215" s="66"/>
      <c r="I215" s="66">
        <f>I207</f>
        <v>0</v>
      </c>
    </row>
    <row r="216" spans="7:9" hidden="1">
      <c r="G216" s="66">
        <v>372601</v>
      </c>
      <c r="H216" s="66"/>
      <c r="I216" s="66">
        <f>I207</f>
        <v>0</v>
      </c>
    </row>
    <row r="217" spans="7:9" hidden="1">
      <c r="G217" s="66">
        <v>372601</v>
      </c>
      <c r="H217" s="66"/>
      <c r="I217" s="66">
        <f>I207</f>
        <v>0</v>
      </c>
    </row>
    <row r="218" spans="7:9" hidden="1">
      <c r="G218" s="66">
        <v>372601</v>
      </c>
      <c r="H218" s="66"/>
      <c r="I218" s="66">
        <f>I207</f>
        <v>0</v>
      </c>
    </row>
    <row r="219" spans="7:9" hidden="1">
      <c r="G219" s="66">
        <v>372601</v>
      </c>
      <c r="H219" s="66"/>
      <c r="I219" s="66">
        <f>I215</f>
        <v>0</v>
      </c>
    </row>
    <row r="220" spans="7:9" hidden="1">
      <c r="G220" s="66">
        <v>372601</v>
      </c>
      <c r="H220" s="66"/>
      <c r="I220" s="66">
        <f>I215</f>
        <v>0</v>
      </c>
    </row>
    <row r="221" spans="7:9" hidden="1">
      <c r="G221" s="66">
        <v>372601</v>
      </c>
      <c r="H221" s="66"/>
      <c r="I221" s="66">
        <f>I215</f>
        <v>0</v>
      </c>
    </row>
    <row r="222" spans="7:9" hidden="1">
      <c r="G222" s="66">
        <v>372601</v>
      </c>
      <c r="H222" s="66"/>
      <c r="I222" s="66">
        <f>I215</f>
        <v>0</v>
      </c>
    </row>
    <row r="223" spans="7:9" hidden="1">
      <c r="G223" s="66">
        <v>372601</v>
      </c>
      <c r="H223" s="66"/>
      <c r="I223" s="66">
        <f>I215</f>
        <v>0</v>
      </c>
    </row>
    <row r="224" spans="7:9" hidden="1">
      <c r="G224" s="66">
        <v>372601</v>
      </c>
      <c r="H224" s="66"/>
      <c r="I224" s="66">
        <f>I215</f>
        <v>0</v>
      </c>
    </row>
    <row r="225" spans="7:9" hidden="1">
      <c r="G225" s="66">
        <v>372601</v>
      </c>
      <c r="H225" s="66"/>
      <c r="I225" s="66">
        <f>I215</f>
        <v>0</v>
      </c>
    </row>
    <row r="226" spans="7:9" hidden="1">
      <c r="G226" s="66">
        <v>372601</v>
      </c>
      <c r="H226" s="66"/>
      <c r="I226" s="66">
        <f>I215</f>
        <v>0</v>
      </c>
    </row>
  </sheetData>
  <sheetProtection password="E51C" sheet="1" objects="1" scenarios="1" formatCells="0" formatColumns="0" formatRows="0" insertColumns="0" insertRows="0" insertHyperlinks="0" deleteColumns="0" deleteRows="0" sort="0" autoFilter="0" pivotTables="0"/>
  <mergeCells count="13">
    <mergeCell ref="A1:J1"/>
    <mergeCell ref="A103:C103"/>
    <mergeCell ref="A104:C104"/>
    <mergeCell ref="A105:C105"/>
    <mergeCell ref="A106:C106"/>
    <mergeCell ref="J3:J20"/>
    <mergeCell ref="J21:J41"/>
    <mergeCell ref="J42:J50"/>
    <mergeCell ref="J51:J60"/>
    <mergeCell ref="J61:J63"/>
    <mergeCell ref="J64:J86"/>
    <mergeCell ref="J87:J94"/>
    <mergeCell ref="J95:J102"/>
  </mergeCells>
  <phoneticPr fontId="24" type="noConversion"/>
  <printOptions horizontalCentered="1"/>
  <pageMargins left="0.196527777777778" right="7.8472222222222193E-2" top="0.51180555555555596" bottom="0.27500000000000002" header="0.118055555555556" footer="0.118055555555556"/>
  <pageSetup paperSize="9" scale="88" orientation="landscape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固化清单</vt:lpstr>
      <vt:lpstr>固化清单!Print_Titles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pjy</dc:creator>
  <cp:lastModifiedBy>acer</cp:lastModifiedBy>
  <cp:lastPrinted>2022-07-20T00:59:00Z</cp:lastPrinted>
  <dcterms:created xsi:type="dcterms:W3CDTF">2022-06-22T14:27:00Z</dcterms:created>
  <dcterms:modified xsi:type="dcterms:W3CDTF">2022-09-29T14:30:27Z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4E154840335648DFB34E9D5E578D5B9F</vt:lpwstr>
  </property>
  <property fmtid="{D5CDD505-2E9C-101B-9397-08002B2CF9AE}" pid="3" name="KSOProductBuildVer">
    <vt:lpwstr>2052-11.1.0.12358</vt:lpwstr>
  </property>
</Properties>
</file>